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Margarita\SJEDNICE ŠKOLSKOG ODBORA\11. SJEDNICA\FINANCIJSKI PLAN ZA 2025.g\"/>
    </mc:Choice>
  </mc:AlternateContent>
  <xr:revisionPtr revIDLastSave="0" documentId="8_{D47064E9-CA4A-4E10-9DA8-57CF3D501210}" xr6:coauthVersionLast="37" xr6:coauthVersionMax="37" xr10:uidLastSave="{00000000-0000-0000-0000-000000000000}"/>
  <bookViews>
    <workbookView xWindow="0" yWindow="0" windowWidth="28800" windowHeight="12225" firstSheet="2" activeTab="4" xr2:uid="{00000000-000D-0000-FFFF-FFFF00000000}"/>
  </bookViews>
  <sheets>
    <sheet name="SAŽETAK" sheetId="1" r:id="rId1"/>
    <sheet name="EKONOMSKA KLASIFIKACIJA" sheetId="3" r:id="rId2"/>
    <sheet name="IZVORI FINANCIRANJA" sheetId="4" r:id="rId3"/>
    <sheet name="FUKNCIJSKA KLASIFIKACIJA" sheetId="5" r:id="rId4"/>
    <sheet name="POSEBNI DIO" sheetId="2" r:id="rId5"/>
  </sheets>
  <calcPr calcId="179021"/>
  <customWorkbookViews>
    <customWorkbookView name="Racunovodja - osobni prikaz" guid="{005C429F-8448-44DF-83AD-8A930973E873}" mergeInterval="0" personalView="1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2" i="2" l="1"/>
  <c r="M168" i="2"/>
  <c r="M167" i="2"/>
  <c r="M166" i="2"/>
  <c r="M165" i="2"/>
  <c r="M164" i="2"/>
  <c r="M124" i="2"/>
  <c r="M126" i="2"/>
  <c r="M127" i="2"/>
  <c r="M128" i="2"/>
  <c r="M122" i="2"/>
  <c r="M118" i="2"/>
  <c r="M116" i="2"/>
  <c r="M112" i="2"/>
  <c r="M111" i="2"/>
  <c r="M107" i="2"/>
  <c r="M105" i="2"/>
  <c r="M103" i="2"/>
  <c r="M101" i="2"/>
  <c r="M100" i="2"/>
  <c r="M86" i="2"/>
  <c r="M83" i="2"/>
  <c r="M75" i="2"/>
  <c r="M73" i="2"/>
  <c r="M72" i="2"/>
  <c r="M50" i="2"/>
  <c r="M48" i="2"/>
  <c r="M46" i="2"/>
  <c r="M42" i="2"/>
  <c r="M41" i="2"/>
  <c r="M39" i="2"/>
  <c r="M37" i="2"/>
  <c r="M36" i="2"/>
  <c r="M35" i="2"/>
  <c r="M34" i="2"/>
  <c r="M33" i="2"/>
  <c r="M32" i="2"/>
  <c r="M30" i="2"/>
  <c r="M29" i="2"/>
  <c r="M27" i="2"/>
  <c r="M26" i="2"/>
  <c r="M25" i="2"/>
  <c r="M24" i="2"/>
  <c r="M23" i="2"/>
  <c r="M22" i="2"/>
  <c r="M19" i="2"/>
  <c r="M18" i="2"/>
  <c r="M17" i="2"/>
  <c r="M13" i="2"/>
  <c r="O15" i="5"/>
  <c r="P15" i="5"/>
  <c r="P14" i="5"/>
  <c r="P13" i="5"/>
  <c r="P12" i="5"/>
  <c r="O12" i="5"/>
  <c r="N46" i="4"/>
  <c r="M46" i="4"/>
  <c r="N45" i="4"/>
  <c r="M45" i="4"/>
  <c r="N44" i="4"/>
  <c r="N43" i="4"/>
  <c r="M43" i="4"/>
  <c r="N42" i="4"/>
  <c r="M42" i="4"/>
  <c r="N41" i="4"/>
  <c r="M41" i="4"/>
  <c r="N39" i="4"/>
  <c r="M39" i="4"/>
  <c r="N38" i="4"/>
  <c r="M38" i="4"/>
  <c r="N37" i="4"/>
  <c r="M37" i="4"/>
  <c r="N34" i="4"/>
  <c r="M34" i="4"/>
  <c r="N33" i="4"/>
  <c r="M33" i="4"/>
  <c r="N25" i="4"/>
  <c r="M25" i="4"/>
  <c r="N23" i="4"/>
  <c r="M23" i="4"/>
  <c r="N22" i="4"/>
  <c r="M21" i="4"/>
  <c r="N21" i="4"/>
  <c r="N20" i="4"/>
  <c r="M20" i="4"/>
  <c r="N18" i="4"/>
  <c r="M18" i="4"/>
  <c r="N17" i="4"/>
  <c r="M17" i="4"/>
  <c r="N16" i="4"/>
  <c r="M16" i="4"/>
  <c r="N15" i="4"/>
  <c r="M15" i="4"/>
  <c r="N13" i="4"/>
  <c r="M13" i="4"/>
  <c r="N12" i="4"/>
  <c r="M12" i="4"/>
  <c r="P123" i="3"/>
  <c r="P122" i="3"/>
  <c r="P120" i="3"/>
  <c r="O120" i="3"/>
  <c r="P90" i="3" l="1"/>
  <c r="P89" i="3"/>
  <c r="P87" i="3"/>
  <c r="P86" i="3"/>
  <c r="P85" i="3"/>
  <c r="P84" i="3"/>
  <c r="P83" i="3"/>
  <c r="P82" i="3"/>
  <c r="P79" i="3"/>
  <c r="P78" i="3"/>
  <c r="P77" i="3"/>
  <c r="P74" i="3"/>
  <c r="P73" i="3"/>
  <c r="P72" i="3"/>
  <c r="P71" i="3"/>
  <c r="P70" i="3"/>
  <c r="P69" i="3"/>
  <c r="O112" i="3"/>
  <c r="O107" i="3"/>
  <c r="O106" i="3"/>
  <c r="O103" i="3"/>
  <c r="O102" i="3"/>
  <c r="O101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79" i="3"/>
  <c r="O78" i="3"/>
  <c r="O77" i="3"/>
  <c r="O76" i="3"/>
  <c r="O75" i="3"/>
  <c r="O73" i="3"/>
  <c r="O71" i="3"/>
  <c r="O70" i="3"/>
  <c r="O69" i="3"/>
  <c r="O68" i="3"/>
  <c r="O67" i="3"/>
  <c r="P60" i="3"/>
  <c r="O60" i="3"/>
  <c r="P49" i="3"/>
  <c r="O49" i="3"/>
  <c r="P13" i="3"/>
  <c r="P19" i="3"/>
  <c r="P21" i="3"/>
  <c r="P23" i="3"/>
  <c r="P30" i="3"/>
  <c r="P33" i="3"/>
  <c r="P36" i="3"/>
  <c r="P38" i="3"/>
  <c r="P39" i="3"/>
  <c r="P40" i="3"/>
  <c r="P42" i="3"/>
  <c r="P43" i="3"/>
  <c r="P45" i="3"/>
  <c r="P47" i="3"/>
  <c r="O47" i="3"/>
  <c r="O45" i="3"/>
  <c r="O43" i="3"/>
  <c r="O40" i="3"/>
  <c r="O39" i="3"/>
  <c r="O38" i="3"/>
  <c r="O36" i="3"/>
  <c r="O33" i="3"/>
  <c r="P32" i="3"/>
  <c r="O32" i="3"/>
  <c r="O30" i="3"/>
  <c r="O21" i="3"/>
  <c r="O19" i="3"/>
  <c r="O17" i="3"/>
  <c r="O15" i="3"/>
  <c r="O13" i="3"/>
  <c r="N39" i="1"/>
  <c r="M39" i="1"/>
  <c r="N38" i="1"/>
  <c r="M38" i="1"/>
  <c r="N22" i="1"/>
  <c r="M22" i="1"/>
  <c r="N21" i="1"/>
  <c r="M21" i="1"/>
  <c r="N19" i="1"/>
  <c r="M19" i="1"/>
  <c r="M18" i="1"/>
  <c r="N17" i="1"/>
  <c r="M17" i="1"/>
  <c r="E48" i="4"/>
  <c r="I27" i="4"/>
  <c r="I48" i="4"/>
  <c r="I23" i="1"/>
  <c r="N23" i="1" s="1"/>
  <c r="K67" i="3"/>
  <c r="P67" i="3" s="1"/>
  <c r="K68" i="3"/>
  <c r="P68" i="3" s="1"/>
  <c r="K76" i="3"/>
  <c r="P76" i="3" s="1"/>
  <c r="K81" i="3"/>
  <c r="P81" i="3" s="1"/>
  <c r="K88" i="3"/>
  <c r="K75" i="3" s="1"/>
  <c r="P75" i="3" s="1"/>
  <c r="K98" i="3"/>
  <c r="K116" i="3"/>
  <c r="I20" i="1"/>
  <c r="N20" i="1" s="1"/>
  <c r="K43" i="2"/>
  <c r="M43" i="2" s="1"/>
  <c r="K45" i="2"/>
  <c r="M45" i="2" s="1"/>
  <c r="K146" i="2"/>
  <c r="I155" i="2"/>
  <c r="K155" i="2"/>
  <c r="M160" i="2"/>
  <c r="K82" i="2"/>
  <c r="M156" i="2"/>
  <c r="M151" i="2"/>
  <c r="M141" i="2"/>
  <c r="I135" i="2"/>
  <c r="M135" i="2" s="1"/>
  <c r="M140" i="2"/>
  <c r="M139" i="2"/>
  <c r="M138" i="2"/>
  <c r="M137" i="2"/>
  <c r="K136" i="2"/>
  <c r="M136" i="2" s="1"/>
  <c r="M134" i="2"/>
  <c r="K12" i="2" l="1"/>
  <c r="P88" i="3"/>
  <c r="K63" i="2"/>
  <c r="O123" i="3"/>
  <c r="O122" i="3"/>
  <c r="M66" i="3"/>
  <c r="M12" i="3"/>
  <c r="I12" i="2"/>
  <c r="I92" i="2"/>
  <c r="M94" i="2"/>
  <c r="M119" i="2"/>
  <c r="M123" i="2"/>
  <c r="M117" i="2"/>
  <c r="I106" i="2"/>
  <c r="K109" i="2"/>
  <c r="M109" i="2" s="1"/>
  <c r="M99" i="2"/>
  <c r="M104" i="2"/>
  <c r="M87" i="2"/>
  <c r="M88" i="2"/>
  <c r="M84" i="2"/>
  <c r="M85" i="2"/>
  <c r="K74" i="2"/>
  <c r="M74" i="2" s="1"/>
  <c r="M76" i="2"/>
  <c r="I65" i="2"/>
  <c r="G38" i="2"/>
  <c r="M44" i="2"/>
  <c r="G45" i="2"/>
  <c r="M47" i="2"/>
  <c r="M49" i="2"/>
  <c r="M14" i="2"/>
  <c r="K38" i="2"/>
  <c r="K28" i="2"/>
  <c r="K21" i="2"/>
  <c r="M21" i="2" s="1"/>
  <c r="K16" i="2"/>
  <c r="M16" i="2" s="1"/>
  <c r="M40" i="2"/>
  <c r="I38" i="2"/>
  <c r="I28" i="2"/>
  <c r="I21" i="2"/>
  <c r="I16" i="2"/>
  <c r="G124" i="3"/>
  <c r="G64" i="3"/>
  <c r="E23" i="1"/>
  <c r="M23" i="1" s="1"/>
  <c r="E20" i="1"/>
  <c r="M20" i="1" s="1"/>
  <c r="K24" i="1"/>
  <c r="G23" i="1"/>
  <c r="M64" i="3"/>
  <c r="P103" i="3"/>
  <c r="K48" i="4"/>
  <c r="G27" i="4"/>
  <c r="G12" i="2"/>
  <c r="G63" i="2"/>
  <c r="G55" i="2" s="1"/>
  <c r="G16" i="2"/>
  <c r="G28" i="2"/>
  <c r="G21" i="2"/>
  <c r="P59" i="3"/>
  <c r="P58" i="3"/>
  <c r="P56" i="3"/>
  <c r="P55" i="3"/>
  <c r="P51" i="3"/>
  <c r="P53" i="3"/>
  <c r="P118" i="3"/>
  <c r="P119" i="3"/>
  <c r="P121" i="3"/>
  <c r="P110" i="3"/>
  <c r="P111" i="3"/>
  <c r="P112" i="3"/>
  <c r="P113" i="3"/>
  <c r="P114" i="3"/>
  <c r="P109" i="3"/>
  <c r="P107" i="3"/>
  <c r="P102" i="3"/>
  <c r="P104" i="3"/>
  <c r="P105" i="3"/>
  <c r="P106" i="3"/>
  <c r="P101" i="3"/>
  <c r="P99" i="3"/>
  <c r="P80" i="3"/>
  <c r="P91" i="3"/>
  <c r="P92" i="3"/>
  <c r="P93" i="3"/>
  <c r="P94" i="3"/>
  <c r="P95" i="3"/>
  <c r="P96" i="3"/>
  <c r="P97" i="3"/>
  <c r="P34" i="3"/>
  <c r="P28" i="3"/>
  <c r="P27" i="3"/>
  <c r="I117" i="3"/>
  <c r="I116" i="3" s="1"/>
  <c r="I98" i="3"/>
  <c r="P98" i="3" s="1"/>
  <c r="I88" i="3"/>
  <c r="I81" i="3"/>
  <c r="I76" i="3"/>
  <c r="I68" i="3"/>
  <c r="I67" i="3" s="1"/>
  <c r="I19" i="3"/>
  <c r="O23" i="3"/>
  <c r="P25" i="3"/>
  <c r="O27" i="3"/>
  <c r="M121" i="2"/>
  <c r="M120" i="2"/>
  <c r="M115" i="2"/>
  <c r="P64" i="3" l="1"/>
  <c r="O64" i="3"/>
  <c r="M124" i="3"/>
  <c r="P66" i="3"/>
  <c r="O66" i="3"/>
  <c r="K55" i="2"/>
  <c r="I82" i="2"/>
  <c r="M92" i="2"/>
  <c r="N48" i="4"/>
  <c r="M48" i="4"/>
  <c r="M28" i="2"/>
  <c r="M38" i="2"/>
  <c r="O12" i="3"/>
  <c r="P12" i="3"/>
  <c r="M12" i="2"/>
  <c r="M147" i="2"/>
  <c r="I146" i="2"/>
  <c r="M146" i="2" s="1"/>
  <c r="M155" i="2"/>
  <c r="K106" i="2"/>
  <c r="M106" i="2" s="1"/>
  <c r="K15" i="2"/>
  <c r="M15" i="2" s="1"/>
  <c r="I15" i="2"/>
  <c r="G11" i="2"/>
  <c r="I75" i="3"/>
  <c r="I66" i="3" s="1"/>
  <c r="P117" i="3"/>
  <c r="P116" i="3"/>
  <c r="I115" i="3"/>
  <c r="P115" i="3" s="1"/>
  <c r="G15" i="2"/>
  <c r="I13" i="3"/>
  <c r="M133" i="2"/>
  <c r="M132" i="2"/>
  <c r="M131" i="2"/>
  <c r="M129" i="2"/>
  <c r="M114" i="2"/>
  <c r="M113" i="2"/>
  <c r="M95" i="2"/>
  <c r="M96" i="2"/>
  <c r="M97" i="2"/>
  <c r="M98" i="2"/>
  <c r="M102" i="2"/>
  <c r="M51" i="2"/>
  <c r="M52" i="2"/>
  <c r="M53" i="2"/>
  <c r="M54" i="2"/>
  <c r="M56" i="2"/>
  <c r="M57" i="2"/>
  <c r="M58" i="2"/>
  <c r="M61" i="2"/>
  <c r="M62" i="2"/>
  <c r="M64" i="2"/>
  <c r="M65" i="2"/>
  <c r="M66" i="2"/>
  <c r="M67" i="2"/>
  <c r="M70" i="2"/>
  <c r="M71" i="2"/>
  <c r="M77" i="2"/>
  <c r="M78" i="2"/>
  <c r="M79" i="2"/>
  <c r="M80" i="2"/>
  <c r="M81" i="2"/>
  <c r="O14" i="5"/>
  <c r="O13" i="5"/>
  <c r="N47" i="4"/>
  <c r="N36" i="4"/>
  <c r="M36" i="4"/>
  <c r="M44" i="4"/>
  <c r="M47" i="4"/>
  <c r="N14" i="4"/>
  <c r="N19" i="4"/>
  <c r="N24" i="4"/>
  <c r="N26" i="4"/>
  <c r="M14" i="4"/>
  <c r="M19" i="4"/>
  <c r="M22" i="4"/>
  <c r="M26" i="4"/>
  <c r="O59" i="3"/>
  <c r="O61" i="3"/>
  <c r="O62" i="3"/>
  <c r="O63" i="3"/>
  <c r="O58" i="3"/>
  <c r="O56" i="3"/>
  <c r="O55" i="3"/>
  <c r="O51" i="3"/>
  <c r="O53" i="3"/>
  <c r="O42" i="3"/>
  <c r="O34" i="3"/>
  <c r="O28" i="3"/>
  <c r="O25" i="3"/>
  <c r="O110" i="3"/>
  <c r="O111" i="3"/>
  <c r="O113" i="3"/>
  <c r="O114" i="3"/>
  <c r="O116" i="3"/>
  <c r="O117" i="3"/>
  <c r="O118" i="3"/>
  <c r="O119" i="3"/>
  <c r="O121" i="3"/>
  <c r="O109" i="3"/>
  <c r="O104" i="3"/>
  <c r="O105" i="3"/>
  <c r="O99" i="3"/>
  <c r="O72" i="3"/>
  <c r="O74" i="3"/>
  <c r="O80" i="3"/>
  <c r="N31" i="1"/>
  <c r="N32" i="1"/>
  <c r="N30" i="1"/>
  <c r="M31" i="1"/>
  <c r="M32" i="1"/>
  <c r="M30" i="1"/>
  <c r="N24" i="1"/>
  <c r="N18" i="1"/>
  <c r="G48" i="4"/>
  <c r="I63" i="2" l="1"/>
  <c r="M82" i="2"/>
  <c r="O124" i="3"/>
  <c r="P124" i="3"/>
  <c r="K11" i="2"/>
  <c r="I12" i="3"/>
  <c r="K27" i="4"/>
  <c r="N27" i="4" l="1"/>
  <c r="I55" i="2"/>
  <c r="M63" i="2"/>
  <c r="I64" i="3"/>
  <c r="I124" i="3"/>
  <c r="I11" i="2" l="1"/>
  <c r="M11" i="2" s="1"/>
  <c r="M55" i="2"/>
  <c r="E27" i="4"/>
  <c r="M27" i="4" s="1"/>
  <c r="M24" i="1" l="1"/>
</calcChain>
</file>

<file path=xl/sharedStrings.xml><?xml version="1.0" encoding="utf-8"?>
<sst xmlns="http://schemas.openxmlformats.org/spreadsheetml/2006/main" count="384" uniqueCount="221">
  <si>
    <t>I. OPĆI DIO</t>
  </si>
  <si>
    <t>A. RAČUN PRIHODA I RASHODA</t>
  </si>
  <si>
    <t>PRIHODI I RASHODI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</si>
  <si>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</si>
  <si>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</si>
  <si>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</si>
  <si>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</si>
  <si>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</si>
  <si>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</si>
  <si>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– višak/ manjak</t>
  </si>
  <si>
    <t>B. RAČUN FINANCIRANJA</t>
  </si>
  <si>
    <t>Oznaka</t>
  </si>
  <si>
    <t>5 Izdaci za financijsku imovinu i otplate zajmova</t>
  </si>
  <si>
    <t>8 Primici od financijske imovine i zaduživanja</t>
  </si>
  <si>
    <t>Neto zaduživanje/ financiranje</t>
  </si>
  <si>
    <t>Višak/ manjak iz prethodnih godina</t>
  </si>
  <si>
    <t>9 Preneseni višak prethodnih godina</t>
  </si>
  <si>
    <t>Višak/ manjak + neto financiranje + raspoloživa sredstva iz prethodnih godina</t>
  </si>
  <si>
    <t>Glava: 030-05 SREDNJOŠKOLSKO OBRAZOVANJE</t>
  </si>
  <si>
    <t>Aktivnost: A2204-01 Djelatnost srednjih škola</t>
  </si>
  <si>
    <t>OPĆI DIO</t>
  </si>
  <si>
    <t>Brojčana oznaka i naziv računa prihoda i rashoda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</si>
  <si>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</si>
  <si>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</si>
  <si>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</si>
  <si>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</si>
  <si>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</si>
  <si>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</si>
  <si>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</si>
  <si>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</si>
  <si>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</si>
  <si>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</si>
  <si>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</si>
  <si>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</si>
  <si>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</si>
  <si>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VLASTITI IZVORI</t>
  </si>
  <si>
    <t>Prihodi od prodaje proizvoda i robe te pruženih usluga i prihodi od donacija</t>
  </si>
  <si>
    <t>Donacije od pravnih i fizičkih osoba izvan općeg proračuna</t>
  </si>
  <si>
    <t>Prihodi iz nadležnog proračuna za financiranje rashoda za nabavu nefinancijske imovine</t>
  </si>
  <si>
    <t>Rezultat poslovanja</t>
  </si>
  <si>
    <t>Višak prihoda</t>
  </si>
  <si>
    <t>Višak/manjak prihoda</t>
  </si>
  <si>
    <t>Indeks</t>
  </si>
  <si>
    <t>PRIHODI POSLOVANJA</t>
  </si>
  <si>
    <t>SVEUKUPNO PRIHOD + VIŠAK PRIHODA</t>
  </si>
  <si>
    <t>RASHODI POSLOVANJA</t>
  </si>
  <si>
    <t>SVEUKUPNO RASHODI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</si>
  <si>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</si>
  <si>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</si>
  <si>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</si>
  <si>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</si>
  <si>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</si>
  <si>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</si>
  <si>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</si>
  <si>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</si>
  <si>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</si>
  <si>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</si>
  <si>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</si>
  <si>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</si>
  <si>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</si>
  <si>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</si>
  <si>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</si>
  <si>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</si>
  <si>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</si>
  <si>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</si>
  <si>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</si>
  <si>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</si>
  <si>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</si>
  <si>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</si>
  <si>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</si>
  <si>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</si>
  <si>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</si>
  <si>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</si>
  <si>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</si>
  <si>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</si>
  <si>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</si>
  <si>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Pristojbe i naknade</t>
  </si>
  <si>
    <t>Troškovi sudskih postupaka</t>
  </si>
  <si>
    <t>Rashodi za nabavu proizvedene dugotrajne imovine</t>
  </si>
  <si>
    <t>Postrojenja i oprema</t>
  </si>
  <si>
    <t>Uređaji, strojevi i oprema za ostale namjene</t>
  </si>
  <si>
    <t>Knjige, umjetnička djela i ostale izložbene vrijednosti</t>
  </si>
  <si>
    <t>Knjige</t>
  </si>
  <si>
    <t>RASHODI ZA NABAVU NEFINANCIJSKE IMOVINE</t>
  </si>
  <si>
    <t>Ostale naknade troškova zaposlenima</t>
  </si>
  <si>
    <t>Materijal i sirovine</t>
  </si>
  <si>
    <t>Komunalne usluge</t>
  </si>
  <si>
    <t>Usluge promidžbe i informiranja</t>
  </si>
  <si>
    <t>Uredska oprema i namještaj</t>
  </si>
  <si>
    <t>MATERIJALNI RASHODI</t>
  </si>
  <si>
    <t>NAKNADE TROŠKOVA ZAPOSLENICIMA</t>
  </si>
  <si>
    <t>Naknade za prijevoz na posao i s posla</t>
  </si>
  <si>
    <t>Materijali  i sirovine</t>
  </si>
  <si>
    <t>Materijali i dijelovi za tekuće i investicijsko održavanje</t>
  </si>
  <si>
    <t>RASHODI ZA USLUGE</t>
  </si>
  <si>
    <t>Doprinosi za OZO</t>
  </si>
  <si>
    <t>OSTALI NESPOMENUTI RASHODI POSLOVANJA</t>
  </si>
  <si>
    <t>Aktivnost: A2204-07 Administracija i upravljanje</t>
  </si>
  <si>
    <t>Novčana nak. posl. zbog nezapošljavanje osobe s inv.</t>
  </si>
  <si>
    <t>Program: 2204 SREDNJE ŠKOLSTVO – STANDARD</t>
  </si>
  <si>
    <t>Aktivnost: A2205-01 Javne potrebe u prosvjeti - korisnici u SŠ</t>
  </si>
  <si>
    <t>Aktivnost: A2205-12 Podizanje kvalitete i standarda u školstvu</t>
  </si>
  <si>
    <t>Ostali nespomenuti rashodi</t>
  </si>
  <si>
    <t xml:space="preserve">Prihodi za posebne namjene </t>
  </si>
  <si>
    <t>UKUPNO</t>
  </si>
  <si>
    <t>Opći prihodi i primici</t>
  </si>
  <si>
    <t>Višak/manjak prihoda - ZŽ</t>
  </si>
  <si>
    <t>Predfinanciranje iz ŽP</t>
  </si>
  <si>
    <t>Vlastiti prihodi - korisnici</t>
  </si>
  <si>
    <t>Višak/manjak prihoda korisnici</t>
  </si>
  <si>
    <t>F.P. i dod. udio u por. na dohodak</t>
  </si>
  <si>
    <t>Državni proračun</t>
  </si>
  <si>
    <t>Proračun JLS</t>
  </si>
  <si>
    <t>Pomoći iz inozemstva</t>
  </si>
  <si>
    <t>Tekuće donacije - korisnici</t>
  </si>
  <si>
    <t>RASHODI</t>
  </si>
  <si>
    <t>Prijenosi između proračunskih korisnika istog proračuna</t>
  </si>
  <si>
    <t>Tekući prijenosi između proračunskih korisnika istog proračuna temeljem prijenosa EU sredstava</t>
  </si>
  <si>
    <t>Prihodi od novčane naknade poslodavca zbog nezapošljavanja osoba s invaliditetom</t>
  </si>
  <si>
    <t>Tekući prijenosi između proračunskih korisnika istog proračuna</t>
  </si>
  <si>
    <t>Naknade građanima i kućanstvima na temelju osiguranja i druge nakanade</t>
  </si>
  <si>
    <t>Ostale naknade građanima i kućanstvima iz proračuna</t>
  </si>
  <si>
    <t>Naknade građanima i kućanstvima u novcu</t>
  </si>
  <si>
    <t>Ostali rashodi</t>
  </si>
  <si>
    <t>Naknade građanima i kućanstvima u naravi</t>
  </si>
  <si>
    <t>Intelektualne usluge</t>
  </si>
  <si>
    <t>Dnevnice za službeni put</t>
  </si>
  <si>
    <t>MZO- Plaće</t>
  </si>
  <si>
    <t>C. RASPOLOŽIVA SREDSTVA IZ PRETHODNIH GODINA</t>
  </si>
  <si>
    <t>Brojčana oznaka i naziv izvora financiranja</t>
  </si>
  <si>
    <t>PRIHODI</t>
  </si>
  <si>
    <t>Aktivnost: A2205-34 Projekt e-škole</t>
  </si>
  <si>
    <t>Izvor financiranja: 110 Opći prihodi i primici</t>
  </si>
  <si>
    <t>Aktivnost: A2205-37 Zalihe menstrualnih potrepština</t>
  </si>
  <si>
    <t>Izvor financiranja: 511904</t>
  </si>
  <si>
    <t>Materijal za hig. potrebe i njegu</t>
  </si>
  <si>
    <t>Izvor financiranja: 42035 Višak prihoda poslovanja</t>
  </si>
  <si>
    <t>Izvor financiranja: 451 F.P. i dodatni udio u porezu na dohodak</t>
  </si>
  <si>
    <t>Izvor financiranja: 51036 Državni proračun</t>
  </si>
  <si>
    <t>Izvor financiranja: 31 Vlastiti prihodi - korisnici</t>
  </si>
  <si>
    <t>Izvor financiranja: 41 Prihodi za posebne namjene</t>
  </si>
  <si>
    <t>Izvor financiranja: 5103 Državni proračun</t>
  </si>
  <si>
    <t>Izvor financiranja: 51037 Državni proračun</t>
  </si>
  <si>
    <t>Izvor financiranja: 61 Tekuće donacije – korisnici</t>
  </si>
  <si>
    <t>UKUPNI RASHODI</t>
  </si>
  <si>
    <t>Obrazovanje</t>
  </si>
  <si>
    <t>092</t>
  </si>
  <si>
    <t>09</t>
  </si>
  <si>
    <t>0922</t>
  </si>
  <si>
    <t>Više srednješkolsko obrazovanje</t>
  </si>
  <si>
    <t>Srednješkolsko obrazovanje</t>
  </si>
  <si>
    <t>Program: 2205 SREDNJE ŠKOLSTVO – IZNAD STANDARDA</t>
  </si>
  <si>
    <t>Kazne, upravne mjere i ostali prihodi</t>
  </si>
  <si>
    <t>Ostali prihodi</t>
  </si>
  <si>
    <t>Plaće za prekovremeni rad</t>
  </si>
  <si>
    <t>Tekuće donacije u naravi</t>
  </si>
  <si>
    <t>Prihodi od prodaje proizvedene dugotrajne imovine</t>
  </si>
  <si>
    <t>Prihodi od prodaje građevinskih objekata</t>
  </si>
  <si>
    <t>Stambeni objekti</t>
  </si>
  <si>
    <t>PRIHODI OD PRODAJE NEFINANCIJSKE IMOVINE</t>
  </si>
  <si>
    <t>RASHODI ZA NABAVU PROIZVEDENE DUGOTRAJNE IMOVINE</t>
  </si>
  <si>
    <t>POSTROJENJA I OPREMA</t>
  </si>
  <si>
    <t>RASHODI ZA ZAPOSLENE</t>
  </si>
  <si>
    <t>DOPRINOSI NA PLAĆE</t>
  </si>
  <si>
    <t>KNJIGE, UMJETNIČKA DJELA I OSTALE IZLOŽBENE VRIJEDNOSTI</t>
  </si>
  <si>
    <t>OSTALI RASHODI</t>
  </si>
  <si>
    <t>TEKUĆE DONACIJE</t>
  </si>
  <si>
    <t>OSTALI RASHODI ZA ZAPOSLENE</t>
  </si>
  <si>
    <t>Indeks (4/2)</t>
  </si>
  <si>
    <t>Indeks (4/3)</t>
  </si>
  <si>
    <t>Ostvarenje/ izvršenje 2024.</t>
  </si>
  <si>
    <t>PLAĆE</t>
  </si>
  <si>
    <t>UREDSKI MATERIJAL I OSTALI MATERIJALNI RASHODI</t>
  </si>
  <si>
    <t xml:space="preserve">Uredski materijal </t>
  </si>
  <si>
    <t>Izvor financiranja: 53 Proračun JLS</t>
  </si>
  <si>
    <t>Izvorni plan 2025.</t>
  </si>
  <si>
    <t>Srednja škola Obrovac</t>
  </si>
  <si>
    <t>OIB: 98806653369 // RKP: 18170</t>
  </si>
  <si>
    <t>Ul.Petra Zoranića 10, 23450 Obrovac</t>
  </si>
  <si>
    <t>Ostvarenje/ izvršenje 2025.</t>
  </si>
  <si>
    <t>MZO SŠ</t>
  </si>
  <si>
    <t>MRMSOS-Zalihe mens.hig.potrepština</t>
  </si>
  <si>
    <t>Članarine</t>
  </si>
  <si>
    <t>Pomoći od međunarodnih organizacija te institucija i tijela EU</t>
  </si>
  <si>
    <t>Tekuće pomoći od međunarodnih institucija</t>
  </si>
  <si>
    <t>Na temelju Zakona o proračunu (NN 87/08, 136/12, 15/15 i 144/21) i Pravilnika o polugodišnjem i godišnjem izvještaju o izvršenju proračuna (NN 24/13, 102/17, 1/20, 147/20 i 85/23) SREDNJA ŠKOLA OBROVAC podnosi Školskom odboru:</t>
  </si>
  <si>
    <t>(4/3)</t>
  </si>
  <si>
    <t>Tekući plan 2025.</t>
  </si>
  <si>
    <t>Izvršenje I-XII 2025.</t>
  </si>
  <si>
    <t>GODIŠNJI IZVJEŠTAJ O IZVRŠENJU FINANCIJSKOG PLANA 2025. PREMA PROGRAMSKOJ KLASIFIKACIJI</t>
  </si>
  <si>
    <t>Tuzemne članarine</t>
  </si>
  <si>
    <t>Ostale najamnine i zakupnine</t>
  </si>
  <si>
    <t>Zakupnine i najamnine za prijevozna sredstva</t>
  </si>
  <si>
    <t>NAKNADE GRAĐANIMA I KUĆANSTVIMA</t>
  </si>
  <si>
    <t>OSTALE NAKNADE GRAĐANIMA I KUĆANSTVIMA IZ PRORAČUNA</t>
  </si>
  <si>
    <t>MATERIJAL I SIROVINE</t>
  </si>
  <si>
    <t>Materijal i dijelovi za tekuće i inv.održavanje</t>
  </si>
  <si>
    <t>INTELEKTUALNE I OSOBNE USLUGE</t>
  </si>
  <si>
    <t>Tekući plan 2025</t>
  </si>
  <si>
    <t>GODIŠNJI IZVJEŠTAJ O IZVRŠENJU FINANCIJSKOG PLANA 2025. PREMA FUNKCIJSKOJ KLASIFIKACIJI</t>
  </si>
  <si>
    <t>Ostala nematerijalna proizvedena imovina</t>
  </si>
  <si>
    <t>GODIŠNJI IZVJEŠTAJ O IZVRŠENJU FINANCIJSKOG PLANA 2025. PREMA EKONOMSKOJ KLASIFIKACIJI</t>
  </si>
  <si>
    <t>Projekt: T4301-67 Projekt pomoćnici u nastavi</t>
  </si>
  <si>
    <t>Izvor financiranja: 11 Opći prihodi i primici</t>
  </si>
  <si>
    <t>Naknada troškova za prijevoz s posla i na posao</t>
  </si>
  <si>
    <t>Projekt: T2204-04 Hitne intervencije u srednjim školama</t>
  </si>
  <si>
    <t>NAKNADE ZA USLUGE</t>
  </si>
  <si>
    <t>Usluge tekučeg i investicijskog održavanja</t>
  </si>
  <si>
    <t>Izvor financiranja: 12 Višak/manjak prihoda ZŽ</t>
  </si>
  <si>
    <t>Projekt: T2204-35 Projektna dokumentacija- javne potrebe u školama</t>
  </si>
  <si>
    <t xml:space="preserve">NEMATERIJALNA PROIZVEDENA IMOVINA </t>
  </si>
  <si>
    <t>Projekt: T4307-74 Projekt Erasmus KA210-SCH-000350697</t>
  </si>
  <si>
    <t>Izvor financiranja: 54 Pomoći iz inozemstva</t>
  </si>
  <si>
    <t>Naknade troškova zaposlenicima</t>
  </si>
  <si>
    <t>Izvor financiranja: 11 Opći prihodi i primitci</t>
  </si>
  <si>
    <t xml:space="preserve">MZOŠ- </t>
  </si>
  <si>
    <t>MZOŠ-</t>
  </si>
  <si>
    <t>Indeks (5/2)</t>
  </si>
  <si>
    <t>Indeks (5/4)</t>
  </si>
  <si>
    <t>GODIŠNJI IZVJEŠTAJ O IZVRŠENJU FINANCIJSKOG PLANA ZA 2025. GODINU</t>
  </si>
  <si>
    <t>GODIŠNJI IZVJEŠTAJ O IZVRŠENJU FINANCIJSKOG PLANA 2025.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</si>
</sst>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sz val="11"/>
      <color theme="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9" fillId="0" borderId="0"/>
  </cellStyleXfs>
  <cellXfs count="5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4" fontId="0" fillId="0" borderId="0" xfId="0" applyNumberFormat="1"/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" fontId="0" fillId="0" borderId="0" xfId="0" applyNumberFormat="1" applyAlignment="1">
      <alignment horizontal="center"/>
    </xf>
    <xf numFmtId="4" fontId="1" fillId="0" borderId="18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2" borderId="21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4" fontId="1" fillId="3" borderId="28" xfId="0" applyNumberFormat="1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wrapText="1"/>
    </xf>
    <xf numFmtId="0" fontId="4" fillId="2" borderId="20" xfId="0" applyFont="1" applyFill="1" applyBorder="1" applyAlignment="1">
      <alignment horizontal="center"/>
    </xf>
    <xf numFmtId="0" fontId="2" fillId="0" borderId="33" xfId="0" applyFont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" fontId="1" fillId="7" borderId="18" xfId="0" applyNumberFormat="1" applyFont="1" applyFill="1" applyBorder="1" applyAlignment="1">
      <alignment horizontal="right" vertical="center"/>
    </xf>
    <xf numFmtId="0" fontId="3" fillId="3" borderId="44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4" fontId="1" fillId="4" borderId="17" xfId="0" applyNumberFormat="1" applyFont="1" applyFill="1" applyBorder="1" applyAlignment="1">
      <alignment horizontal="right" vertical="center"/>
    </xf>
    <xf numFmtId="4" fontId="1" fillId="2" borderId="28" xfId="0" applyNumberFormat="1" applyFont="1" applyFill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horizontal="right" vertical="center"/>
    </xf>
    <xf numFmtId="2" fontId="1" fillId="0" borderId="29" xfId="0" applyNumberFormat="1" applyFont="1" applyBorder="1" applyAlignment="1">
      <alignment horizontal="right"/>
    </xf>
    <xf numFmtId="0" fontId="3" fillId="0" borderId="26" xfId="0" applyFont="1" applyBorder="1" applyAlignment="1">
      <alignment vertical="center"/>
    </xf>
    <xf numFmtId="2" fontId="1" fillId="0" borderId="17" xfId="0" applyNumberFormat="1" applyFont="1" applyBorder="1"/>
    <xf numFmtId="0" fontId="3" fillId="0" borderId="1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4" fontId="1" fillId="4" borderId="23" xfId="0" applyNumberFormat="1" applyFont="1" applyFill="1" applyBorder="1" applyAlignment="1">
      <alignment horizontal="right" vertical="center"/>
    </xf>
    <xf numFmtId="2" fontId="1" fillId="0" borderId="28" xfId="0" applyNumberFormat="1" applyFont="1" applyBorder="1"/>
    <xf numFmtId="2" fontId="1" fillId="0" borderId="9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2" fontId="1" fillId="3" borderId="36" xfId="0" applyNumberFormat="1" applyFont="1" applyFill="1" applyBorder="1" applyAlignment="1">
      <alignment horizontal="right"/>
    </xf>
    <xf numFmtId="2" fontId="1" fillId="0" borderId="36" xfId="0" applyNumberFormat="1" applyFont="1" applyBorder="1" applyAlignment="1">
      <alignment horizontal="right"/>
    </xf>
    <xf numFmtId="2" fontId="1" fillId="0" borderId="18" xfId="0" applyNumberFormat="1" applyFont="1" applyBorder="1"/>
    <xf numFmtId="2" fontId="1" fillId="0" borderId="19" xfId="0" applyNumberFormat="1" applyFont="1" applyBorder="1"/>
    <xf numFmtId="2" fontId="1" fillId="3" borderId="28" xfId="0" applyNumberFormat="1" applyFont="1" applyFill="1" applyBorder="1"/>
    <xf numFmtId="4" fontId="1" fillId="0" borderId="28" xfId="0" applyNumberFormat="1" applyFont="1" applyBorder="1" applyAlignment="1">
      <alignment horizontal="right" vertical="center"/>
    </xf>
    <xf numFmtId="4" fontId="1" fillId="4" borderId="21" xfId="0" applyNumberFormat="1" applyFont="1" applyFill="1" applyBorder="1" applyAlignment="1">
      <alignment horizontal="right" vertical="center"/>
    </xf>
    <xf numFmtId="4" fontId="1" fillId="5" borderId="18" xfId="0" applyNumberFormat="1" applyFon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horizontal="right" vertical="center"/>
    </xf>
    <xf numFmtId="4" fontId="1" fillId="6" borderId="20" xfId="0" applyNumberFormat="1" applyFont="1" applyFill="1" applyBorder="1" applyAlignment="1">
      <alignment horizontal="right" vertical="center"/>
    </xf>
    <xf numFmtId="4" fontId="1" fillId="5" borderId="17" xfId="0" applyNumberFormat="1" applyFon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vertical="center"/>
    </xf>
    <xf numFmtId="4" fontId="1" fillId="4" borderId="35" xfId="0" applyNumberFormat="1" applyFont="1" applyFill="1" applyBorder="1" applyAlignment="1">
      <alignment horizontal="right" vertical="center"/>
    </xf>
    <xf numFmtId="0" fontId="5" fillId="0" borderId="26" xfId="0" applyFont="1" applyBorder="1" applyAlignment="1">
      <alignment vertical="top"/>
    </xf>
    <xf numFmtId="4" fontId="1" fillId="4" borderId="23" xfId="0" applyNumberFormat="1" applyFont="1" applyFill="1" applyBorder="1" applyAlignment="1">
      <alignment horizontal="right" vertical="center"/>
    </xf>
    <xf numFmtId="4" fontId="1" fillId="4" borderId="18" xfId="0" applyNumberFormat="1" applyFont="1" applyFill="1" applyBorder="1" applyAlignment="1">
      <alignment horizontal="right" vertical="center"/>
    </xf>
    <xf numFmtId="4" fontId="1" fillId="4" borderId="24" xfId="0" applyNumberFormat="1" applyFont="1" applyFill="1" applyBorder="1" applyAlignment="1">
      <alignment horizontal="right" vertical="center"/>
    </xf>
    <xf numFmtId="4" fontId="1" fillId="0" borderId="24" xfId="0" applyNumberFormat="1" applyFont="1" applyBorder="1" applyAlignment="1">
      <alignment horizontal="right" vertical="center"/>
    </xf>
    <xf numFmtId="4" fontId="1" fillId="0" borderId="23" xfId="0" applyNumberFormat="1" applyFont="1" applyBorder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4" fontId="1" fillId="0" borderId="29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32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horizontal="right" vertical="center"/>
    </xf>
    <xf numFmtId="0" fontId="1" fillId="0" borderId="29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3" fillId="0" borderId="0" xfId="0" applyFont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4" fontId="3" fillId="3" borderId="44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2" fillId="0" borderId="34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4" fontId="1" fillId="0" borderId="35" xfId="0" applyNumberFormat="1" applyFont="1" applyBorder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right" vertical="center"/>
    </xf>
    <xf numFmtId="4" fontId="11" fillId="3" borderId="18" xfId="0" applyNumberFormat="1" applyFont="1" applyFill="1" applyBorder="1" applyAlignment="1">
      <alignment horizontal="right" vertical="center"/>
    </xf>
    <xf numFmtId="4" fontId="0" fillId="0" borderId="1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13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1" fillId="3" borderId="36" xfId="0" applyNumberFormat="1" applyFont="1" applyFill="1" applyBorder="1" applyAlignment="1">
      <alignment horizontal="center"/>
    </xf>
    <xf numFmtId="4" fontId="1" fillId="3" borderId="37" xfId="0" applyNumberFormat="1" applyFont="1" applyFill="1" applyBorder="1" applyAlignment="1">
      <alignment horizontal="center"/>
    </xf>
    <xf numFmtId="4" fontId="0" fillId="0" borderId="29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/>
    </xf>
    <xf numFmtId="0" fontId="1" fillId="2" borderId="39" xfId="0" applyFont="1" applyFill="1" applyBorder="1" applyAlignment="1">
      <alignment horizontal="center" vertical="top"/>
    </xf>
    <xf numFmtId="4" fontId="0" fillId="4" borderId="36" xfId="0" applyNumberFormat="1" applyFill="1" applyBorder="1" applyAlignment="1">
      <alignment horizontal="center"/>
    </xf>
    <xf numFmtId="0" fontId="0" fillId="4" borderId="37" xfId="0" applyNumberFormat="1" applyFill="1" applyBorder="1" applyAlignment="1">
      <alignment horizontal="center"/>
    </xf>
    <xf numFmtId="4" fontId="0" fillId="0" borderId="15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4" fontId="0" fillId="0" borderId="32" xfId="0" applyNumberFormat="1" applyBorder="1" applyAlignment="1">
      <alignment horizontal="center" wrapText="1"/>
    </xf>
    <xf numFmtId="4" fontId="0" fillId="0" borderId="34" xfId="0" applyNumberFormat="1" applyBorder="1" applyAlignment="1">
      <alignment horizontal="center" wrapText="1"/>
    </xf>
    <xf numFmtId="4" fontId="0" fillId="0" borderId="38" xfId="0" applyNumberFormat="1" applyBorder="1" applyAlignment="1">
      <alignment horizontal="center" wrapText="1"/>
    </xf>
    <xf numFmtId="4" fontId="0" fillId="0" borderId="39" xfId="0" applyNumberFormat="1" applyBorder="1" applyAlignment="1">
      <alignment horizontal="center" wrapText="1"/>
    </xf>
    <xf numFmtId="4" fontId="0" fillId="0" borderId="33" xfId="0" applyNumberFormat="1" applyBorder="1" applyAlignment="1">
      <alignment horizontal="center" wrapText="1"/>
    </xf>
    <xf numFmtId="4" fontId="0" fillId="0" borderId="40" xfId="0" applyNumberFormat="1" applyBorder="1" applyAlignment="1">
      <alignment horizontal="center" wrapText="1"/>
    </xf>
    <xf numFmtId="2" fontId="1" fillId="0" borderId="9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2" fontId="1" fillId="0" borderId="18" xfId="0" applyNumberFormat="1" applyFont="1" applyBorder="1" applyAlignment="1"/>
    <xf numFmtId="2" fontId="1" fillId="0" borderId="19" xfId="0" applyNumberFormat="1" applyFont="1" applyBorder="1" applyAlignment="1"/>
    <xf numFmtId="0" fontId="1" fillId="2" borderId="20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1" fillId="3" borderId="28" xfId="0" applyNumberFormat="1" applyFont="1" applyFill="1" applyBorder="1" applyAlignment="1">
      <alignment horizontal="center"/>
    </xf>
    <xf numFmtId="4" fontId="1" fillId="0" borderId="38" xfId="0" applyNumberFormat="1" applyFon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4" fontId="0" fillId="0" borderId="11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3" fillId="0" borderId="38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4" fontId="1" fillId="0" borderId="4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wrapText="1"/>
    </xf>
    <xf numFmtId="0" fontId="2" fillId="0" borderId="19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3" borderId="36" xfId="0" applyFont="1" applyFill="1" applyBorder="1" applyAlignment="1">
      <alignment horizontal="left"/>
    </xf>
    <xf numFmtId="0" fontId="3" fillId="3" borderId="44" xfId="0" applyFont="1" applyFill="1" applyBorder="1" applyAlignment="1">
      <alignment horizontal="left"/>
    </xf>
    <xf numFmtId="0" fontId="3" fillId="3" borderId="37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" fontId="1" fillId="0" borderId="36" xfId="0" applyNumberFormat="1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2" fillId="0" borderId="50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3" fillId="0" borderId="50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7" fillId="2" borderId="36" xfId="0" applyNumberFormat="1" applyFont="1" applyFill="1" applyBorder="1" applyAlignment="1">
      <alignment horizontal="center"/>
    </xf>
    <xf numFmtId="0" fontId="7" fillId="2" borderId="37" xfId="0" applyNumberFormat="1" applyFont="1" applyFill="1" applyBorder="1" applyAlignment="1">
      <alignment horizontal="center"/>
    </xf>
    <xf numFmtId="4" fontId="5" fillId="0" borderId="53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5" fillId="0" borderId="48" xfId="0" applyNumberFormat="1" applyFont="1" applyBorder="1" applyAlignment="1">
      <alignment horizontal="center" vertical="center"/>
    </xf>
    <xf numFmtId="4" fontId="5" fillId="0" borderId="37" xfId="0" applyNumberFormat="1" applyFont="1" applyBorder="1" applyAlignment="1">
      <alignment horizontal="center" vertical="center"/>
    </xf>
    <xf numFmtId="4" fontId="2" fillId="0" borderId="51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4" fontId="3" fillId="3" borderId="44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6" fillId="0" borderId="52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5" fillId="0" borderId="51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4" fontId="5" fillId="0" borderId="52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right" vertical="center"/>
    </xf>
    <xf numFmtId="4" fontId="1" fillId="0" borderId="23" xfId="0" applyNumberFormat="1" applyFont="1" applyBorder="1" applyAlignment="1">
      <alignment horizontal="right" vertical="center"/>
    </xf>
    <xf numFmtId="4" fontId="1" fillId="4" borderId="18" xfId="0" applyNumberFormat="1" applyFont="1" applyFill="1" applyBorder="1" applyAlignment="1">
      <alignment horizontal="right" vertical="center"/>
    </xf>
    <xf numFmtId="4" fontId="7" fillId="2" borderId="28" xfId="0" applyNumberFormat="1" applyFont="1" applyFill="1" applyBorder="1" applyAlignment="1">
      <alignment horizontal="center"/>
    </xf>
    <xf numFmtId="4" fontId="7" fillId="2" borderId="2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32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1" fillId="4" borderId="23" xfId="0" applyNumberFormat="1" applyFont="1" applyFill="1" applyBorder="1" applyAlignment="1">
      <alignment horizontal="right" vertical="center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4" fontId="2" fillId="0" borderId="5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2" fillId="0" borderId="38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3" fillId="3" borderId="36" xfId="0" applyNumberFormat="1" applyFont="1" applyFill="1" applyBorder="1" applyAlignment="1">
      <alignment horizontal="center" vertical="center" wrapText="1"/>
    </xf>
    <xf numFmtId="4" fontId="3" fillId="3" borderId="37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1" fillId="4" borderId="24" xfId="0" applyNumberFormat="1" applyFont="1" applyFill="1" applyBorder="1" applyAlignment="1">
      <alignment horizontal="right" vertical="center"/>
    </xf>
    <xf numFmtId="2" fontId="0" fillId="0" borderId="32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3" borderId="48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4" xfId="0" applyBorder="1" applyAlignment="1"/>
    <xf numFmtId="0" fontId="0" fillId="0" borderId="11" xfId="0" applyBorder="1" applyAlignment="1"/>
    <xf numFmtId="0" fontId="0" fillId="0" borderId="22" xfId="0" applyBorder="1" applyAlignment="1"/>
    <xf numFmtId="0" fontId="0" fillId="0" borderId="3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6" xfId="0" applyNumberFormat="1" applyFill="1" applyBorder="1" applyAlignment="1">
      <alignment horizontal="center"/>
    </xf>
    <xf numFmtId="0" fontId="0" fillId="3" borderId="37" xfId="0" applyNumberForma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" fontId="5" fillId="0" borderId="36" xfId="0" applyNumberFormat="1" applyFont="1" applyBorder="1" applyAlignment="1">
      <alignment horizontal="center" vertical="center"/>
    </xf>
    <xf numFmtId="4" fontId="5" fillId="0" borderId="44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4" fontId="2" fillId="0" borderId="32" xfId="0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2" fontId="0" fillId="0" borderId="32" xfId="0" applyNumberFormat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" fontId="0" fillId="7" borderId="9" xfId="0" applyNumberFormat="1" applyFill="1" applyBorder="1" applyAlignment="1">
      <alignment horizontal="center" vertical="center"/>
    </xf>
    <xf numFmtId="4" fontId="0" fillId="7" borderId="15" xfId="0" applyNumberForma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4" fontId="0" fillId="7" borderId="9" xfId="0" applyNumberFormat="1" applyFont="1" applyFill="1" applyBorder="1" applyAlignment="1">
      <alignment horizontal="center" vertical="center"/>
    </xf>
    <xf numFmtId="4" fontId="0" fillId="7" borderId="15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5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7" borderId="9" xfId="0" applyNumberFormat="1" applyFont="1" applyFill="1" applyBorder="1" applyAlignment="1">
      <alignment horizontal="center" vertical="center"/>
    </xf>
    <xf numFmtId="4" fontId="1" fillId="7" borderId="15" xfId="0" applyNumberFormat="1" applyFont="1" applyFill="1" applyBorder="1" applyAlignment="1">
      <alignment horizontal="center" vertical="center"/>
    </xf>
    <xf numFmtId="4" fontId="0" fillId="0" borderId="54" xfId="0" applyNumberFormat="1" applyBorder="1" applyAlignment="1">
      <alignment horizontal="center" vertical="center"/>
    </xf>
    <xf numFmtId="4" fontId="1" fillId="3" borderId="32" xfId="0" applyNumberFormat="1" applyFont="1" applyFill="1" applyBorder="1" applyAlignment="1">
      <alignment horizontal="center" vertical="center"/>
    </xf>
    <xf numFmtId="4" fontId="1" fillId="3" borderId="34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1" fillId="0" borderId="50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4" fontId="1" fillId="0" borderId="10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" fontId="0" fillId="0" borderId="50" xfId="0" applyNumberFormat="1" applyFont="1" applyBorder="1" applyAlignment="1">
      <alignment horizontal="center" vertical="center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" fontId="1" fillId="5" borderId="29" xfId="0" applyNumberFormat="1" applyFont="1" applyFill="1" applyBorder="1" applyAlignment="1">
      <alignment horizontal="center" vertical="center"/>
    </xf>
    <xf numFmtId="4" fontId="1" fillId="5" borderId="31" xfId="0" applyNumberFormat="1" applyFont="1" applyFill="1" applyBorder="1" applyAlignment="1">
      <alignment horizontal="center" vertical="center"/>
    </xf>
    <xf numFmtId="4" fontId="1" fillId="7" borderId="32" xfId="0" applyNumberFormat="1" applyFont="1" applyFill="1" applyBorder="1" applyAlignment="1">
      <alignment horizontal="center" vertical="center"/>
    </xf>
    <xf numFmtId="4" fontId="1" fillId="7" borderId="34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7" borderId="32" xfId="0" applyFont="1" applyFill="1" applyBorder="1" applyAlignment="1">
      <alignment horizontal="left" vertical="center"/>
    </xf>
    <xf numFmtId="0" fontId="3" fillId="7" borderId="33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1" fillId="6" borderId="28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1" fillId="5" borderId="25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right" vertical="center"/>
    </xf>
    <xf numFmtId="4" fontId="1" fillId="7" borderId="33" xfId="0" applyNumberFormat="1" applyFont="1" applyFill="1" applyBorder="1" applyAlignment="1">
      <alignment horizontal="center" vertical="center"/>
    </xf>
    <xf numFmtId="4" fontId="1" fillId="7" borderId="1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1" fillId="5" borderId="9" xfId="0" applyNumberFormat="1" applyFont="1" applyFill="1" applyBorder="1" applyAlignment="1">
      <alignment horizontal="center" vertical="center"/>
    </xf>
    <xf numFmtId="4" fontId="1" fillId="5" borderId="15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4" fontId="1" fillId="6" borderId="36" xfId="0" applyNumberFormat="1" applyFont="1" applyFill="1" applyBorder="1" applyAlignment="1">
      <alignment horizontal="center" vertical="center"/>
    </xf>
    <xf numFmtId="4" fontId="1" fillId="6" borderId="37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4" fontId="0" fillId="0" borderId="50" xfId="0" applyNumberFormat="1" applyBorder="1" applyAlignment="1">
      <alignment horizontal="center" vertical="center"/>
    </xf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Normalno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zoomScaleNormal="100" workbookViewId="0">
      <selection activeCell="I30" sqref="I30:J30"/>
    </sheetView>
  </sheetViews>
  <sheetFormatPr defaultRowHeight="15" x14ac:dyDescent="0.25"/>
  <cols>
    <col min="1" max="12" width="8.85546875" customWidth="1"/>
    <col min="13" max="13" width="9.5703125" bestFit="1" customWidth="1"/>
    <col min="14" max="14" width="9.85546875" bestFit="1" customWidth="1"/>
  </cols>
  <sheetData>
    <row r="1" spans="1:14" x14ac:dyDescent="0.25">
      <c r="A1" s="1" t="s">
        <v>176</v>
      </c>
    </row>
    <row r="2" spans="1:14" x14ac:dyDescent="0.25">
      <c r="A2" t="s">
        <v>178</v>
      </c>
    </row>
    <row r="3" spans="1:14" x14ac:dyDescent="0.25">
      <c r="A3" t="s">
        <v>177</v>
      </c>
    </row>
    <row r="5" spans="1:14" ht="15" customHeight="1" x14ac:dyDescent="0.25">
      <c r="A5" s="208" t="s">
        <v>185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 ht="15.7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4" x14ac:dyDescent="0.25">
      <c r="A8" s="42"/>
      <c r="B8" s="42"/>
      <c r="C8" s="42"/>
      <c r="D8" s="42"/>
      <c r="E8" s="42"/>
      <c r="F8" s="42"/>
      <c r="G8" s="42"/>
      <c r="H8" s="42"/>
      <c r="I8" s="116"/>
      <c r="J8" s="116"/>
      <c r="K8" s="42"/>
      <c r="L8" s="42"/>
    </row>
    <row r="9" spans="1:14" ht="15.75" x14ac:dyDescent="0.25">
      <c r="A9" s="209" t="s">
        <v>219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</row>
    <row r="10" spans="1:14" x14ac:dyDescent="0.25">
      <c r="A10" t="s">
        <v>0</v>
      </c>
    </row>
    <row r="12" spans="1:14" x14ac:dyDescent="0.25">
      <c r="A12" s="1"/>
    </row>
    <row r="13" spans="1:14" ht="15.75" thickBot="1" x14ac:dyDescent="0.3">
      <c r="A13" s="1" t="s">
        <v>1</v>
      </c>
    </row>
    <row r="14" spans="1:14" ht="15" customHeight="1" x14ac:dyDescent="0.25">
      <c r="A14" s="149" t="s">
        <v>2</v>
      </c>
      <c r="B14" s="150"/>
      <c r="C14" s="150"/>
      <c r="D14" s="151"/>
      <c r="E14" s="155" t="s">
        <v>170</v>
      </c>
      <c r="F14" s="155"/>
      <c r="G14" s="128" t="s">
        <v>175</v>
      </c>
      <c r="H14" s="129"/>
      <c r="I14" s="162"/>
      <c r="J14" s="163"/>
      <c r="K14" s="155" t="s">
        <v>179</v>
      </c>
      <c r="L14" s="155"/>
      <c r="M14" s="182" t="s">
        <v>217</v>
      </c>
      <c r="N14" s="155" t="s">
        <v>218</v>
      </c>
    </row>
    <row r="15" spans="1:14" ht="15.75" thickBot="1" x14ac:dyDescent="0.3">
      <c r="A15" s="152"/>
      <c r="B15" s="153"/>
      <c r="C15" s="153"/>
      <c r="D15" s="154"/>
      <c r="E15" s="156"/>
      <c r="F15" s="156"/>
      <c r="G15" s="130"/>
      <c r="H15" s="131"/>
      <c r="I15" s="164" t="s">
        <v>187</v>
      </c>
      <c r="J15" s="165"/>
      <c r="K15" s="156"/>
      <c r="L15" s="156"/>
      <c r="M15" s="185"/>
      <c r="N15" s="156"/>
    </row>
    <row r="16" spans="1:14" ht="15.75" thickBot="1" x14ac:dyDescent="0.3">
      <c r="A16" s="159">
        <v>1</v>
      </c>
      <c r="B16" s="160"/>
      <c r="C16" s="160"/>
      <c r="D16" s="161"/>
      <c r="E16" s="157">
        <v>2</v>
      </c>
      <c r="F16" s="157"/>
      <c r="G16" s="157">
        <v>3</v>
      </c>
      <c r="H16" s="157"/>
      <c r="I16" s="132">
        <v>4</v>
      </c>
      <c r="J16" s="133"/>
      <c r="K16" s="157">
        <v>5</v>
      </c>
      <c r="L16" s="158"/>
      <c r="M16" s="50">
        <v>6</v>
      </c>
      <c r="N16" s="50">
        <v>7</v>
      </c>
    </row>
    <row r="17" spans="1:14" ht="15.75" thickBot="1" x14ac:dyDescent="0.3">
      <c r="A17" s="213" t="s">
        <v>3</v>
      </c>
      <c r="B17" s="214"/>
      <c r="C17" s="214"/>
      <c r="D17" s="215"/>
      <c r="E17" s="145">
        <v>990872.26</v>
      </c>
      <c r="F17" s="188"/>
      <c r="G17" s="145">
        <v>1100961.72</v>
      </c>
      <c r="H17" s="146"/>
      <c r="I17" s="166">
        <v>1109747.53</v>
      </c>
      <c r="J17" s="167"/>
      <c r="K17" s="145">
        <v>1080447.08</v>
      </c>
      <c r="L17" s="188"/>
      <c r="M17" s="70">
        <f t="shared" ref="M17:M23" si="0">K17/E17*100</f>
        <v>109.03999673984212</v>
      </c>
      <c r="N17" s="72">
        <f>K17/I17*100</f>
        <v>97.35971928678228</v>
      </c>
    </row>
    <row r="18" spans="1:14" x14ac:dyDescent="0.25">
      <c r="A18" s="219" t="s">
        <v>4</v>
      </c>
      <c r="B18" s="220"/>
      <c r="C18" s="220"/>
      <c r="D18" s="221"/>
      <c r="E18" s="147">
        <v>0</v>
      </c>
      <c r="F18" s="148"/>
      <c r="G18" s="147">
        <v>0</v>
      </c>
      <c r="H18" s="168"/>
      <c r="I18" s="147">
        <v>0</v>
      </c>
      <c r="J18" s="168"/>
      <c r="K18" s="147">
        <v>0</v>
      </c>
      <c r="L18" s="148"/>
      <c r="M18" s="78" t="e">
        <f t="shared" si="0"/>
        <v>#DIV/0!</v>
      </c>
      <c r="N18" s="82" t="e">
        <f t="shared" ref="N18:N24" si="1">K18/G18*100</f>
        <v>#DIV/0!</v>
      </c>
    </row>
    <row r="19" spans="1:14" ht="15.75" thickBot="1" x14ac:dyDescent="0.3">
      <c r="A19" s="210" t="s">
        <v>16</v>
      </c>
      <c r="B19" s="211"/>
      <c r="C19" s="211"/>
      <c r="D19" s="212"/>
      <c r="E19" s="186">
        <v>29838.33</v>
      </c>
      <c r="F19" s="200"/>
      <c r="G19" s="186">
        <v>5000</v>
      </c>
      <c r="H19" s="187"/>
      <c r="I19" s="141">
        <v>8812.25</v>
      </c>
      <c r="J19" s="142"/>
      <c r="K19" s="186">
        <v>8812.25</v>
      </c>
      <c r="L19" s="200"/>
      <c r="M19" s="79">
        <f t="shared" si="0"/>
        <v>29.533321737510104</v>
      </c>
      <c r="N19" s="83">
        <f>K19/I19*100</f>
        <v>100</v>
      </c>
    </row>
    <row r="20" spans="1:14" ht="15.75" thickBot="1" x14ac:dyDescent="0.3">
      <c r="A20" s="216" t="s">
        <v>5</v>
      </c>
      <c r="B20" s="217"/>
      <c r="C20" s="217"/>
      <c r="D20" s="218"/>
      <c r="E20" s="189">
        <f>E17+E19</f>
        <v>1020710.59</v>
      </c>
      <c r="F20" s="143"/>
      <c r="G20" s="189">
        <v>1105961.72</v>
      </c>
      <c r="H20" s="189"/>
      <c r="I20" s="143">
        <f>I17+I19</f>
        <v>1118559.78</v>
      </c>
      <c r="J20" s="144"/>
      <c r="K20" s="189">
        <v>1089259.33</v>
      </c>
      <c r="L20" s="143"/>
      <c r="M20" s="80">
        <f t="shared" si="0"/>
        <v>106.71578610740191</v>
      </c>
      <c r="N20" s="84">
        <f>K20/I20*100</f>
        <v>97.380519975427688</v>
      </c>
    </row>
    <row r="21" spans="1:14" x14ac:dyDescent="0.25">
      <c r="A21" s="213" t="s">
        <v>6</v>
      </c>
      <c r="B21" s="214"/>
      <c r="C21" s="214"/>
      <c r="D21" s="215"/>
      <c r="E21" s="198">
        <v>967739.87</v>
      </c>
      <c r="F21" s="201"/>
      <c r="G21" s="198">
        <v>1093515.6399999999</v>
      </c>
      <c r="H21" s="199"/>
      <c r="I21" s="145">
        <v>1127299.96</v>
      </c>
      <c r="J21" s="146"/>
      <c r="K21" s="198">
        <v>1146020.33</v>
      </c>
      <c r="L21" s="201"/>
      <c r="M21" s="70">
        <f t="shared" si="0"/>
        <v>118.42235351944322</v>
      </c>
      <c r="N21" s="72">
        <f>K21/I21*100</f>
        <v>101.66063786607427</v>
      </c>
    </row>
    <row r="22" spans="1:14" ht="15.75" thickBot="1" x14ac:dyDescent="0.3">
      <c r="A22" s="210" t="s">
        <v>7</v>
      </c>
      <c r="B22" s="211"/>
      <c r="C22" s="211"/>
      <c r="D22" s="212"/>
      <c r="E22" s="186">
        <v>44158.47</v>
      </c>
      <c r="F22" s="200"/>
      <c r="G22" s="186">
        <v>12446.08</v>
      </c>
      <c r="H22" s="187"/>
      <c r="I22" s="141">
        <v>6145.5</v>
      </c>
      <c r="J22" s="142"/>
      <c r="K22" s="186">
        <v>7021.91</v>
      </c>
      <c r="L22" s="200"/>
      <c r="M22" s="79">
        <f t="shared" si="0"/>
        <v>15.901615250709547</v>
      </c>
      <c r="N22" s="83">
        <f>K22/I22*100</f>
        <v>114.2610039866569</v>
      </c>
    </row>
    <row r="23" spans="1:14" ht="15.75" thickBot="1" x14ac:dyDescent="0.3">
      <c r="A23" s="216" t="s">
        <v>8</v>
      </c>
      <c r="B23" s="217"/>
      <c r="C23" s="217"/>
      <c r="D23" s="218"/>
      <c r="E23" s="189">
        <f>E21+E22</f>
        <v>1011898.34</v>
      </c>
      <c r="F23" s="143"/>
      <c r="G23" s="189">
        <f>G21+G22</f>
        <v>1105961.72</v>
      </c>
      <c r="H23" s="189"/>
      <c r="I23" s="143">
        <f>I21+I22</f>
        <v>1133445.46</v>
      </c>
      <c r="J23" s="144"/>
      <c r="K23" s="189">
        <v>1153042.24</v>
      </c>
      <c r="L23" s="143"/>
      <c r="M23" s="80">
        <f t="shared" si="0"/>
        <v>113.94842687458112</v>
      </c>
      <c r="N23" s="84">
        <f>K23/I23*100</f>
        <v>101.72895659222985</v>
      </c>
    </row>
    <row r="24" spans="1:14" ht="15.75" thickBot="1" x14ac:dyDescent="0.3">
      <c r="A24" s="202" t="s">
        <v>9</v>
      </c>
      <c r="B24" s="203"/>
      <c r="C24" s="203"/>
      <c r="D24" s="204"/>
      <c r="E24" s="190">
        <v>0</v>
      </c>
      <c r="F24" s="205"/>
      <c r="G24" s="190">
        <v>0</v>
      </c>
      <c r="H24" s="191"/>
      <c r="I24" s="222">
        <v>-14885.68</v>
      </c>
      <c r="J24" s="223"/>
      <c r="K24" s="190">
        <f>K20-K23</f>
        <v>-63782.909999999916</v>
      </c>
      <c r="L24" s="205"/>
      <c r="M24" s="81" t="e">
        <f t="shared" ref="M24" si="2">K24/E24*100</f>
        <v>#DIV/0!</v>
      </c>
      <c r="N24" s="77" t="e">
        <f t="shared" si="1"/>
        <v>#DIV/0!</v>
      </c>
    </row>
    <row r="26" spans="1:14" ht="15.75" thickBot="1" x14ac:dyDescent="0.3">
      <c r="A26" s="1" t="s">
        <v>10</v>
      </c>
    </row>
    <row r="27" spans="1:14" ht="15" customHeight="1" x14ac:dyDescent="0.25">
      <c r="A27" s="182" t="s">
        <v>11</v>
      </c>
      <c r="B27" s="182"/>
      <c r="C27" s="182"/>
      <c r="D27" s="182"/>
      <c r="E27" s="155" t="s">
        <v>170</v>
      </c>
      <c r="F27" s="155"/>
      <c r="G27" s="128" t="s">
        <v>175</v>
      </c>
      <c r="H27" s="129"/>
      <c r="I27" s="128" t="s">
        <v>187</v>
      </c>
      <c r="J27" s="129"/>
      <c r="K27" s="155" t="s">
        <v>179</v>
      </c>
      <c r="L27" s="155"/>
      <c r="M27" s="182" t="s">
        <v>217</v>
      </c>
      <c r="N27" s="155" t="s">
        <v>218</v>
      </c>
    </row>
    <row r="28" spans="1:14" ht="15.75" thickBot="1" x14ac:dyDescent="0.3">
      <c r="A28" s="183"/>
      <c r="B28" s="183"/>
      <c r="C28" s="183"/>
      <c r="D28" s="183"/>
      <c r="E28" s="184"/>
      <c r="F28" s="184"/>
      <c r="G28" s="192"/>
      <c r="H28" s="193"/>
      <c r="I28" s="130"/>
      <c r="J28" s="131"/>
      <c r="K28" s="184"/>
      <c r="L28" s="184"/>
      <c r="M28" s="183"/>
      <c r="N28" s="184"/>
    </row>
    <row r="29" spans="1:14" ht="15.75" thickBot="1" x14ac:dyDescent="0.3">
      <c r="A29" s="194">
        <v>1</v>
      </c>
      <c r="B29" s="195"/>
      <c r="C29" s="195"/>
      <c r="D29" s="196"/>
      <c r="E29" s="197">
        <v>2</v>
      </c>
      <c r="F29" s="197"/>
      <c r="G29" s="197">
        <v>3</v>
      </c>
      <c r="H29" s="197"/>
      <c r="I29" s="132">
        <v>4</v>
      </c>
      <c r="J29" s="133"/>
      <c r="K29" s="197">
        <v>5</v>
      </c>
      <c r="L29" s="132"/>
      <c r="M29" s="53">
        <v>5</v>
      </c>
      <c r="N29" s="53">
        <v>7</v>
      </c>
    </row>
    <row r="30" spans="1:14" ht="30.75" customHeight="1" x14ac:dyDescent="0.25">
      <c r="A30" s="206" t="s">
        <v>13</v>
      </c>
      <c r="B30" s="206"/>
      <c r="C30" s="206"/>
      <c r="D30" s="206"/>
      <c r="E30" s="126"/>
      <c r="F30" s="126"/>
      <c r="G30" s="126"/>
      <c r="H30" s="126"/>
      <c r="I30" s="127"/>
      <c r="J30" s="134"/>
      <c r="K30" s="126"/>
      <c r="L30" s="127"/>
      <c r="M30" s="105" t="e">
        <f>K30/E30*100</f>
        <v>#DIV/0!</v>
      </c>
      <c r="N30" s="108" t="e">
        <f>K30/G30*100</f>
        <v>#DIV/0!</v>
      </c>
    </row>
    <row r="31" spans="1:14" ht="30" customHeight="1" x14ac:dyDescent="0.25">
      <c r="A31" s="169" t="s">
        <v>12</v>
      </c>
      <c r="B31" s="169"/>
      <c r="C31" s="169"/>
      <c r="D31" s="169"/>
      <c r="E31" s="139"/>
      <c r="F31" s="139"/>
      <c r="G31" s="139"/>
      <c r="H31" s="139"/>
      <c r="I31" s="135"/>
      <c r="J31" s="136"/>
      <c r="K31" s="139"/>
      <c r="L31" s="135"/>
      <c r="M31" s="106" t="e">
        <f t="shared" ref="M31:M32" si="3">K31/E31*100</f>
        <v>#DIV/0!</v>
      </c>
      <c r="N31" s="109" t="e">
        <f t="shared" ref="N31:N32" si="4">K31/G31*100</f>
        <v>#DIV/0!</v>
      </c>
    </row>
    <row r="32" spans="1:14" ht="15.75" thickBot="1" x14ac:dyDescent="0.3">
      <c r="A32" s="207" t="s">
        <v>14</v>
      </c>
      <c r="B32" s="207"/>
      <c r="C32" s="207"/>
      <c r="D32" s="207"/>
      <c r="E32" s="140"/>
      <c r="F32" s="140"/>
      <c r="G32" s="140"/>
      <c r="H32" s="140"/>
      <c r="I32" s="137"/>
      <c r="J32" s="138"/>
      <c r="K32" s="140"/>
      <c r="L32" s="137"/>
      <c r="M32" s="107" t="e">
        <f t="shared" si="3"/>
        <v>#DIV/0!</v>
      </c>
      <c r="N32" s="110" t="e">
        <f t="shared" si="4"/>
        <v>#DIV/0!</v>
      </c>
    </row>
    <row r="34" spans="1:14" ht="15.75" thickBot="1" x14ac:dyDescent="0.3">
      <c r="A34" s="1" t="s">
        <v>128</v>
      </c>
    </row>
    <row r="35" spans="1:14" ht="15" customHeight="1" x14ac:dyDescent="0.25">
      <c r="A35" s="182" t="s">
        <v>11</v>
      </c>
      <c r="B35" s="182"/>
      <c r="C35" s="182"/>
      <c r="D35" s="182"/>
      <c r="E35" s="155" t="s">
        <v>170</v>
      </c>
      <c r="F35" s="155"/>
      <c r="G35" s="128" t="s">
        <v>175</v>
      </c>
      <c r="H35" s="129"/>
      <c r="I35" s="128" t="s">
        <v>187</v>
      </c>
      <c r="J35" s="129"/>
      <c r="K35" s="155" t="s">
        <v>179</v>
      </c>
      <c r="L35" s="155"/>
      <c r="M35" s="182" t="s">
        <v>217</v>
      </c>
      <c r="N35" s="155" t="s">
        <v>218</v>
      </c>
    </row>
    <row r="36" spans="1:14" ht="15.75" thickBot="1" x14ac:dyDescent="0.3">
      <c r="A36" s="183"/>
      <c r="B36" s="183"/>
      <c r="C36" s="183"/>
      <c r="D36" s="183"/>
      <c r="E36" s="184"/>
      <c r="F36" s="184"/>
      <c r="G36" s="192"/>
      <c r="H36" s="193"/>
      <c r="I36" s="130"/>
      <c r="J36" s="131"/>
      <c r="K36" s="184"/>
      <c r="L36" s="184"/>
      <c r="M36" s="183"/>
      <c r="N36" s="184"/>
    </row>
    <row r="37" spans="1:14" ht="15.75" thickBot="1" x14ac:dyDescent="0.3">
      <c r="A37" s="194">
        <v>1</v>
      </c>
      <c r="B37" s="195"/>
      <c r="C37" s="195"/>
      <c r="D37" s="196"/>
      <c r="E37" s="197">
        <v>2</v>
      </c>
      <c r="F37" s="197"/>
      <c r="G37" s="197">
        <v>3</v>
      </c>
      <c r="H37" s="197"/>
      <c r="I37" s="132">
        <v>4</v>
      </c>
      <c r="J37" s="133"/>
      <c r="K37" s="197">
        <v>5</v>
      </c>
      <c r="L37" s="132"/>
      <c r="M37" s="53">
        <v>6</v>
      </c>
      <c r="N37" s="53">
        <v>7</v>
      </c>
    </row>
    <row r="38" spans="1:14" ht="15" customHeight="1" x14ac:dyDescent="0.25">
      <c r="A38" s="171" t="s">
        <v>15</v>
      </c>
      <c r="B38" s="171"/>
      <c r="C38" s="171"/>
      <c r="D38" s="171"/>
      <c r="E38" s="126">
        <v>29838.33</v>
      </c>
      <c r="F38" s="126"/>
      <c r="G38" s="126">
        <v>5000</v>
      </c>
      <c r="H38" s="126"/>
      <c r="I38" s="127">
        <v>8812.25</v>
      </c>
      <c r="J38" s="134"/>
      <c r="K38" s="126">
        <v>8812.25</v>
      </c>
      <c r="L38" s="127"/>
      <c r="M38" s="70">
        <f>K38/E38*100</f>
        <v>29.533321737510104</v>
      </c>
      <c r="N38" s="72">
        <f>K38/I38*100</f>
        <v>100</v>
      </c>
    </row>
    <row r="39" spans="1:14" x14ac:dyDescent="0.25">
      <c r="A39" s="169" t="s">
        <v>17</v>
      </c>
      <c r="B39" s="169"/>
      <c r="C39" s="169"/>
      <c r="D39" s="169"/>
      <c r="E39" s="172">
        <v>8812.25</v>
      </c>
      <c r="F39" s="173"/>
      <c r="G39" s="172">
        <v>0</v>
      </c>
      <c r="H39" s="173"/>
      <c r="I39" s="172"/>
      <c r="J39" s="173"/>
      <c r="K39" s="172">
        <v>12762.3</v>
      </c>
      <c r="L39" s="176"/>
      <c r="M39" s="178">
        <f>K39/E39*100</f>
        <v>144.82453402933416</v>
      </c>
      <c r="N39" s="180" t="e">
        <f>K39/I39*100</f>
        <v>#DIV/0!</v>
      </c>
    </row>
    <row r="40" spans="1:14" ht="15.75" thickBot="1" x14ac:dyDescent="0.3">
      <c r="A40" s="170"/>
      <c r="B40" s="170"/>
      <c r="C40" s="170"/>
      <c r="D40" s="170"/>
      <c r="E40" s="174"/>
      <c r="F40" s="175"/>
      <c r="G40" s="174"/>
      <c r="H40" s="175"/>
      <c r="I40" s="174"/>
      <c r="J40" s="175"/>
      <c r="K40" s="174"/>
      <c r="L40" s="177"/>
      <c r="M40" s="179"/>
      <c r="N40" s="181"/>
    </row>
  </sheetData>
  <customSheetViews>
    <customSheetView guid="{005C429F-8448-44DF-83AD-8A930973E873}" topLeftCell="A10">
      <selection activeCell="N35" sqref="N35"/>
      <pageMargins left="0.7" right="0.7" top="0.75" bottom="0.75" header="0.3" footer="0.3"/>
      <pageSetup paperSize="9" scale="92" orientation="portrait" r:id="rId1"/>
    </customSheetView>
  </customSheetViews>
  <mergeCells count="106">
    <mergeCell ref="A5:N6"/>
    <mergeCell ref="A9:N9"/>
    <mergeCell ref="E29:F29"/>
    <mergeCell ref="G29:H29"/>
    <mergeCell ref="K29:L29"/>
    <mergeCell ref="E23:F23"/>
    <mergeCell ref="A19:D19"/>
    <mergeCell ref="A21:D21"/>
    <mergeCell ref="A22:D22"/>
    <mergeCell ref="A20:D20"/>
    <mergeCell ref="A23:D23"/>
    <mergeCell ref="A17:D17"/>
    <mergeCell ref="A18:D18"/>
    <mergeCell ref="E17:F17"/>
    <mergeCell ref="A27:D28"/>
    <mergeCell ref="I23:J23"/>
    <mergeCell ref="E27:F28"/>
    <mergeCell ref="K21:L21"/>
    <mergeCell ref="K22:L22"/>
    <mergeCell ref="K23:L23"/>
    <mergeCell ref="K24:L24"/>
    <mergeCell ref="K27:L28"/>
    <mergeCell ref="E18:F18"/>
    <mergeCell ref="I24:J24"/>
    <mergeCell ref="A37:D37"/>
    <mergeCell ref="E37:F37"/>
    <mergeCell ref="G37:H37"/>
    <mergeCell ref="K37:L37"/>
    <mergeCell ref="G20:H20"/>
    <mergeCell ref="G21:H21"/>
    <mergeCell ref="G22:H22"/>
    <mergeCell ref="E19:F19"/>
    <mergeCell ref="E20:F20"/>
    <mergeCell ref="E21:F21"/>
    <mergeCell ref="E22:F22"/>
    <mergeCell ref="K35:L36"/>
    <mergeCell ref="K19:L19"/>
    <mergeCell ref="K20:L20"/>
    <mergeCell ref="I37:J37"/>
    <mergeCell ref="I35:J36"/>
    <mergeCell ref="A35:D36"/>
    <mergeCell ref="E35:F36"/>
    <mergeCell ref="A24:D24"/>
    <mergeCell ref="E24:F24"/>
    <mergeCell ref="A29:D29"/>
    <mergeCell ref="A30:D30"/>
    <mergeCell ref="A31:D31"/>
    <mergeCell ref="A32:D32"/>
    <mergeCell ref="M39:M40"/>
    <mergeCell ref="N39:N40"/>
    <mergeCell ref="M35:M36"/>
    <mergeCell ref="N35:N36"/>
    <mergeCell ref="N14:N15"/>
    <mergeCell ref="M27:M28"/>
    <mergeCell ref="N27:N28"/>
    <mergeCell ref="M14:M15"/>
    <mergeCell ref="G14:H15"/>
    <mergeCell ref="G16:H16"/>
    <mergeCell ref="G17:H17"/>
    <mergeCell ref="G18:H18"/>
    <mergeCell ref="G19:H19"/>
    <mergeCell ref="K17:L17"/>
    <mergeCell ref="G23:H23"/>
    <mergeCell ref="G24:H24"/>
    <mergeCell ref="G27:H28"/>
    <mergeCell ref="G30:H30"/>
    <mergeCell ref="G31:H31"/>
    <mergeCell ref="G32:H32"/>
    <mergeCell ref="G35:H36"/>
    <mergeCell ref="K31:L31"/>
    <mergeCell ref="K32:L32"/>
    <mergeCell ref="I22:J22"/>
    <mergeCell ref="A39:D40"/>
    <mergeCell ref="A38:D38"/>
    <mergeCell ref="E38:F38"/>
    <mergeCell ref="K38:L38"/>
    <mergeCell ref="E39:F40"/>
    <mergeCell ref="K39:L40"/>
    <mergeCell ref="G38:H38"/>
    <mergeCell ref="G39:H40"/>
    <mergeCell ref="I39:J40"/>
    <mergeCell ref="I38:J38"/>
    <mergeCell ref="I19:J19"/>
    <mergeCell ref="I20:J20"/>
    <mergeCell ref="I21:J21"/>
    <mergeCell ref="K18:L18"/>
    <mergeCell ref="A14:D15"/>
    <mergeCell ref="E14:F15"/>
    <mergeCell ref="K14:L15"/>
    <mergeCell ref="E16:F16"/>
    <mergeCell ref="K16:L16"/>
    <mergeCell ref="A16:D16"/>
    <mergeCell ref="I14:J14"/>
    <mergeCell ref="I15:J15"/>
    <mergeCell ref="I16:J16"/>
    <mergeCell ref="I17:J17"/>
    <mergeCell ref="I18:J18"/>
    <mergeCell ref="E30:F30"/>
    <mergeCell ref="K30:L30"/>
    <mergeCell ref="I27:J28"/>
    <mergeCell ref="I29:J29"/>
    <mergeCell ref="I30:J30"/>
    <mergeCell ref="I31:J31"/>
    <mergeCell ref="I32:J32"/>
    <mergeCell ref="E31:F31"/>
    <mergeCell ref="E32:F32"/>
  </mergeCells>
  <pageMargins left="0.7" right="0.7" top="0.75" bottom="0.75" header="0.3" footer="0.3"/>
  <pageSetup paperSize="9" scale="7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5"/>
  <sheetViews>
    <sheetView zoomScaleNormal="100" workbookViewId="0">
      <selection activeCell="O122" sqref="O122"/>
    </sheetView>
  </sheetViews>
  <sheetFormatPr defaultRowHeight="15" x14ac:dyDescent="0.25"/>
  <cols>
    <col min="1" max="1" width="5.28515625" customWidth="1"/>
    <col min="2" max="5" width="8.85546875" customWidth="1"/>
    <col min="6" max="6" width="4.85546875" customWidth="1"/>
    <col min="7" max="7" width="8.85546875" customWidth="1"/>
    <col min="8" max="8" width="5.28515625" customWidth="1"/>
    <col min="9" max="9" width="8.85546875" customWidth="1"/>
    <col min="10" max="12" width="5.42578125" customWidth="1"/>
    <col min="13" max="13" width="8.85546875" customWidth="1"/>
    <col min="14" max="14" width="6" customWidth="1"/>
    <col min="15" max="15" width="9.42578125" bestFit="1" customWidth="1"/>
    <col min="16" max="16" width="7.7109375" customWidth="1"/>
    <col min="17" max="18" width="8.85546875" customWidth="1"/>
    <col min="19" max="19" width="13.7109375" bestFit="1" customWidth="1"/>
    <col min="20" max="20" width="8.85546875" customWidth="1"/>
  </cols>
  <sheetData>
    <row r="1" spans="1:17" x14ac:dyDescent="0.25">
      <c r="A1" s="1" t="s">
        <v>176</v>
      </c>
    </row>
    <row r="2" spans="1:17" x14ac:dyDescent="0.25">
      <c r="A2" t="s">
        <v>178</v>
      </c>
    </row>
    <row r="3" spans="1:17" x14ac:dyDescent="0.25">
      <c r="A3" t="s">
        <v>177</v>
      </c>
    </row>
    <row r="5" spans="1:17" x14ac:dyDescent="0.25">
      <c r="A5" s="270" t="s">
        <v>201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</row>
    <row r="7" spans="1:17" x14ac:dyDescent="0.25">
      <c r="A7" s="1" t="s">
        <v>20</v>
      </c>
    </row>
    <row r="8" spans="1:17" ht="15.75" thickBot="1" x14ac:dyDescent="0.3"/>
    <row r="9" spans="1:17" ht="15" customHeight="1" x14ac:dyDescent="0.25">
      <c r="A9" s="370" t="s">
        <v>21</v>
      </c>
      <c r="B9" s="371"/>
      <c r="C9" s="371"/>
      <c r="D9" s="371"/>
      <c r="E9" s="371"/>
      <c r="F9" s="372"/>
      <c r="G9" s="155" t="s">
        <v>170</v>
      </c>
      <c r="H9" s="155"/>
      <c r="I9" s="128" t="s">
        <v>175</v>
      </c>
      <c r="J9" s="129"/>
      <c r="K9" s="128" t="s">
        <v>187</v>
      </c>
      <c r="L9" s="129"/>
      <c r="M9" s="155" t="s">
        <v>179</v>
      </c>
      <c r="N9" s="155"/>
      <c r="O9" s="182" t="s">
        <v>217</v>
      </c>
      <c r="P9" s="155" t="s">
        <v>218</v>
      </c>
      <c r="Q9" s="2"/>
    </row>
    <row r="10" spans="1:17" ht="15.75" thickBot="1" x14ac:dyDescent="0.3">
      <c r="A10" s="373"/>
      <c r="B10" s="374"/>
      <c r="C10" s="374"/>
      <c r="D10" s="374"/>
      <c r="E10" s="374"/>
      <c r="F10" s="375"/>
      <c r="G10" s="156"/>
      <c r="H10" s="156"/>
      <c r="I10" s="130"/>
      <c r="J10" s="131"/>
      <c r="K10" s="130"/>
      <c r="L10" s="131"/>
      <c r="M10" s="156"/>
      <c r="N10" s="156"/>
      <c r="O10" s="185"/>
      <c r="P10" s="156"/>
      <c r="Q10" s="2"/>
    </row>
    <row r="11" spans="1:17" ht="15.75" thickBot="1" x14ac:dyDescent="0.3">
      <c r="A11" s="349">
        <v>1</v>
      </c>
      <c r="B11" s="350"/>
      <c r="C11" s="350"/>
      <c r="D11" s="350"/>
      <c r="E11" s="350"/>
      <c r="F11" s="383"/>
      <c r="G11" s="349">
        <v>2</v>
      </c>
      <c r="H11" s="350"/>
      <c r="I11" s="349">
        <v>3</v>
      </c>
      <c r="J11" s="350"/>
      <c r="K11" s="376">
        <v>4</v>
      </c>
      <c r="L11" s="377"/>
      <c r="M11" s="349">
        <v>5</v>
      </c>
      <c r="N11" s="350"/>
      <c r="O11" s="44">
        <v>6</v>
      </c>
      <c r="P11" s="44">
        <v>7</v>
      </c>
      <c r="Q11" s="2"/>
    </row>
    <row r="12" spans="1:17" ht="15.75" thickBot="1" x14ac:dyDescent="0.3">
      <c r="A12" s="46">
        <v>6</v>
      </c>
      <c r="B12" s="302" t="s">
        <v>43</v>
      </c>
      <c r="C12" s="302"/>
      <c r="D12" s="302"/>
      <c r="E12" s="302"/>
      <c r="F12" s="303"/>
      <c r="G12" s="294">
        <v>990872.26</v>
      </c>
      <c r="H12" s="241"/>
      <c r="I12" s="294">
        <f>SUM(I13,I30,I36,I43,I51)</f>
        <v>1100961.72</v>
      </c>
      <c r="J12" s="241"/>
      <c r="K12" s="378">
        <v>1109747.53</v>
      </c>
      <c r="L12" s="379"/>
      <c r="M12" s="294">
        <f>M13+M30+M36+M43</f>
        <v>1080447.08</v>
      </c>
      <c r="N12" s="241"/>
      <c r="O12" s="49">
        <f>M12/G12*100</f>
        <v>109.03999673984212</v>
      </c>
      <c r="P12" s="49">
        <f>M12/K12*100</f>
        <v>97.35971928678228</v>
      </c>
      <c r="Q12" s="2"/>
    </row>
    <row r="13" spans="1:17" ht="15" customHeight="1" x14ac:dyDescent="0.25">
      <c r="A13" s="71">
        <v>63</v>
      </c>
      <c r="B13" s="328" t="s">
        <v>22</v>
      </c>
      <c r="C13" s="328"/>
      <c r="D13" s="328"/>
      <c r="E13" s="328"/>
      <c r="F13" s="329"/>
      <c r="G13" s="330">
        <v>845217.18</v>
      </c>
      <c r="H13" s="331"/>
      <c r="I13" s="330">
        <f>SUM(I19,I25)</f>
        <v>970120</v>
      </c>
      <c r="J13" s="331"/>
      <c r="K13" s="380">
        <v>970812.21</v>
      </c>
      <c r="L13" s="381"/>
      <c r="M13" s="330">
        <v>930145.77</v>
      </c>
      <c r="N13" s="331"/>
      <c r="O13" s="273">
        <f>M13/G13*100</f>
        <v>110.04813816018269</v>
      </c>
      <c r="P13" s="273">
        <f>M13/K13*100</f>
        <v>95.811091003892514</v>
      </c>
      <c r="Q13" s="2"/>
    </row>
    <row r="14" spans="1:17" ht="14.25" customHeight="1" x14ac:dyDescent="0.25">
      <c r="A14" s="9"/>
      <c r="B14" s="320"/>
      <c r="C14" s="320"/>
      <c r="D14" s="320"/>
      <c r="E14" s="320"/>
      <c r="F14" s="321"/>
      <c r="G14" s="308"/>
      <c r="H14" s="309"/>
      <c r="I14" s="308"/>
      <c r="J14" s="309"/>
      <c r="K14" s="248"/>
      <c r="L14" s="249"/>
      <c r="M14" s="308"/>
      <c r="N14" s="309"/>
      <c r="O14" s="267"/>
      <c r="P14" s="267"/>
      <c r="Q14" s="2"/>
    </row>
    <row r="15" spans="1:17" ht="14.25" customHeight="1" x14ac:dyDescent="0.25">
      <c r="A15" s="21">
        <v>632</v>
      </c>
      <c r="B15" s="284" t="s">
        <v>183</v>
      </c>
      <c r="C15" s="360"/>
      <c r="D15" s="360"/>
      <c r="E15" s="360"/>
      <c r="F15" s="361"/>
      <c r="G15" s="246">
        <v>5056.67</v>
      </c>
      <c r="H15" s="364"/>
      <c r="I15" s="306">
        <v>0</v>
      </c>
      <c r="J15" s="367"/>
      <c r="K15" s="382">
        <v>0</v>
      </c>
      <c r="L15" s="351"/>
      <c r="M15" s="246">
        <v>0</v>
      </c>
      <c r="N15" s="351"/>
      <c r="O15" s="334">
        <f>M15/G15*100</f>
        <v>0</v>
      </c>
      <c r="P15" s="334">
        <v>0</v>
      </c>
      <c r="Q15" s="2"/>
    </row>
    <row r="16" spans="1:17" ht="14.25" customHeight="1" x14ac:dyDescent="0.25">
      <c r="A16" s="21"/>
      <c r="B16" s="362"/>
      <c r="C16" s="362"/>
      <c r="D16" s="362"/>
      <c r="E16" s="362"/>
      <c r="F16" s="363"/>
      <c r="G16" s="365"/>
      <c r="H16" s="366"/>
      <c r="I16" s="368"/>
      <c r="J16" s="369"/>
      <c r="K16" s="352"/>
      <c r="L16" s="353"/>
      <c r="M16" s="352"/>
      <c r="N16" s="353"/>
      <c r="O16" s="388"/>
      <c r="P16" s="388"/>
      <c r="Q16" s="2"/>
    </row>
    <row r="17" spans="1:19" ht="14.25" customHeight="1" x14ac:dyDescent="0.25">
      <c r="A17" s="21">
        <v>6321</v>
      </c>
      <c r="B17" s="284" t="s">
        <v>184</v>
      </c>
      <c r="C17" s="284"/>
      <c r="D17" s="284"/>
      <c r="E17" s="284"/>
      <c r="F17" s="285"/>
      <c r="G17" s="391">
        <v>5056.67</v>
      </c>
      <c r="H17" s="392"/>
      <c r="I17" s="395">
        <v>0</v>
      </c>
      <c r="J17" s="396"/>
      <c r="K17" s="335">
        <v>0</v>
      </c>
      <c r="L17" s="336"/>
      <c r="M17" s="335">
        <v>0</v>
      </c>
      <c r="N17" s="336"/>
      <c r="O17" s="399">
        <f>M17/G17*100</f>
        <v>0</v>
      </c>
      <c r="P17" s="399">
        <v>0</v>
      </c>
      <c r="Q17" s="2"/>
    </row>
    <row r="18" spans="1:19" ht="14.25" customHeight="1" x14ac:dyDescent="0.25">
      <c r="A18" s="21"/>
      <c r="B18" s="389"/>
      <c r="C18" s="389"/>
      <c r="D18" s="389"/>
      <c r="E18" s="389"/>
      <c r="F18" s="390"/>
      <c r="G18" s="393"/>
      <c r="H18" s="394"/>
      <c r="I18" s="397"/>
      <c r="J18" s="398"/>
      <c r="K18" s="337"/>
      <c r="L18" s="338"/>
      <c r="M18" s="337"/>
      <c r="N18" s="338"/>
      <c r="O18" s="400"/>
      <c r="P18" s="400"/>
      <c r="Q18" s="2"/>
    </row>
    <row r="19" spans="1:19" x14ac:dyDescent="0.25">
      <c r="A19" s="14">
        <v>636</v>
      </c>
      <c r="B19" s="282" t="s">
        <v>23</v>
      </c>
      <c r="C19" s="282"/>
      <c r="D19" s="282"/>
      <c r="E19" s="282"/>
      <c r="F19" s="283"/>
      <c r="G19" s="286">
        <v>840160.51</v>
      </c>
      <c r="H19" s="287"/>
      <c r="I19" s="286">
        <f>SUM(I21:J24)</f>
        <v>970120</v>
      </c>
      <c r="J19" s="287"/>
      <c r="K19" s="339">
        <v>970812.21</v>
      </c>
      <c r="L19" s="239"/>
      <c r="M19" s="286">
        <v>930145.77</v>
      </c>
      <c r="N19" s="287"/>
      <c r="O19" s="267">
        <f>M19/G19*100</f>
        <v>110.71048435732833</v>
      </c>
      <c r="P19" s="273">
        <f>M19/K19*100</f>
        <v>95.811091003892514</v>
      </c>
      <c r="Q19" s="2"/>
    </row>
    <row r="20" spans="1:19" x14ac:dyDescent="0.25">
      <c r="A20" s="9"/>
      <c r="B20" s="282"/>
      <c r="C20" s="282"/>
      <c r="D20" s="282"/>
      <c r="E20" s="282"/>
      <c r="F20" s="283"/>
      <c r="G20" s="304"/>
      <c r="H20" s="305"/>
      <c r="I20" s="304"/>
      <c r="J20" s="305"/>
      <c r="K20" s="340"/>
      <c r="L20" s="297"/>
      <c r="M20" s="304"/>
      <c r="N20" s="305"/>
      <c r="O20" s="267"/>
      <c r="P20" s="267"/>
      <c r="Q20" s="2"/>
    </row>
    <row r="21" spans="1:19" ht="15" customHeight="1" x14ac:dyDescent="0.25">
      <c r="A21" s="15">
        <v>6361</v>
      </c>
      <c r="B21" s="341" t="s">
        <v>24</v>
      </c>
      <c r="C21" s="341"/>
      <c r="D21" s="341"/>
      <c r="E21" s="341"/>
      <c r="F21" s="342"/>
      <c r="G21" s="278">
        <v>839780.51</v>
      </c>
      <c r="H21" s="279"/>
      <c r="I21" s="278">
        <v>970120</v>
      </c>
      <c r="J21" s="279"/>
      <c r="K21" s="271">
        <v>970312.21</v>
      </c>
      <c r="L21" s="259"/>
      <c r="M21" s="278">
        <v>929765.77</v>
      </c>
      <c r="N21" s="279"/>
      <c r="O21" s="267">
        <f>M21/G21*100</f>
        <v>110.71533084281748</v>
      </c>
      <c r="P21" s="273">
        <f>M21/K21*100</f>
        <v>95.8212996206654</v>
      </c>
      <c r="Q21" s="2"/>
      <c r="R21" s="28"/>
    </row>
    <row r="22" spans="1:19" x14ac:dyDescent="0.25">
      <c r="A22" s="16"/>
      <c r="B22" s="343"/>
      <c r="C22" s="343"/>
      <c r="D22" s="343"/>
      <c r="E22" s="343"/>
      <c r="F22" s="344"/>
      <c r="G22" s="280"/>
      <c r="H22" s="281"/>
      <c r="I22" s="280"/>
      <c r="J22" s="281"/>
      <c r="K22" s="272"/>
      <c r="L22" s="261"/>
      <c r="M22" s="280"/>
      <c r="N22" s="281"/>
      <c r="O22" s="267"/>
      <c r="P22" s="267"/>
      <c r="Q22" s="2"/>
    </row>
    <row r="23" spans="1:19" ht="15" customHeight="1" x14ac:dyDescent="0.25">
      <c r="A23" s="15">
        <v>6362</v>
      </c>
      <c r="B23" s="341" t="s">
        <v>25</v>
      </c>
      <c r="C23" s="341"/>
      <c r="D23" s="341"/>
      <c r="E23" s="341"/>
      <c r="F23" s="342"/>
      <c r="G23" s="278">
        <v>380</v>
      </c>
      <c r="H23" s="279"/>
      <c r="I23" s="278">
        <v>0</v>
      </c>
      <c r="J23" s="279"/>
      <c r="K23" s="271">
        <v>500</v>
      </c>
      <c r="L23" s="259"/>
      <c r="M23" s="278">
        <v>380</v>
      </c>
      <c r="N23" s="279"/>
      <c r="O23" s="267">
        <f t="shared" ref="O23" si="0">M23/G23*100</f>
        <v>100</v>
      </c>
      <c r="P23" s="273">
        <f>M23/K23*100</f>
        <v>76</v>
      </c>
      <c r="Q23" s="2"/>
      <c r="R23" s="28"/>
    </row>
    <row r="24" spans="1:19" x14ac:dyDescent="0.25">
      <c r="A24" s="16"/>
      <c r="B24" s="343"/>
      <c r="C24" s="343"/>
      <c r="D24" s="343"/>
      <c r="E24" s="343"/>
      <c r="F24" s="344"/>
      <c r="G24" s="280"/>
      <c r="H24" s="281"/>
      <c r="I24" s="280"/>
      <c r="J24" s="281"/>
      <c r="K24" s="272"/>
      <c r="L24" s="261"/>
      <c r="M24" s="280"/>
      <c r="N24" s="281"/>
      <c r="O24" s="267"/>
      <c r="P24" s="267"/>
      <c r="Q24" s="2"/>
    </row>
    <row r="25" spans="1:19" x14ac:dyDescent="0.25">
      <c r="A25" s="14">
        <v>639</v>
      </c>
      <c r="B25" s="345" t="s">
        <v>116</v>
      </c>
      <c r="C25" s="345"/>
      <c r="D25" s="345"/>
      <c r="E25" s="345"/>
      <c r="F25" s="346"/>
      <c r="G25" s="286">
        <v>0</v>
      </c>
      <c r="H25" s="287"/>
      <c r="I25" s="286">
        <v>0</v>
      </c>
      <c r="J25" s="287"/>
      <c r="K25" s="339">
        <v>0</v>
      </c>
      <c r="L25" s="239"/>
      <c r="M25" s="286">
        <v>0</v>
      </c>
      <c r="N25" s="287"/>
      <c r="O25" s="267" t="e">
        <f>M25/G25*100</f>
        <v>#DIV/0!</v>
      </c>
      <c r="P25" s="273" t="e">
        <f t="shared" ref="P25" si="1">M25/I25*100</f>
        <v>#DIV/0!</v>
      </c>
      <c r="Q25" s="2"/>
    </row>
    <row r="26" spans="1:19" x14ac:dyDescent="0.25">
      <c r="A26" s="9"/>
      <c r="B26" s="347"/>
      <c r="C26" s="347"/>
      <c r="D26" s="347"/>
      <c r="E26" s="347"/>
      <c r="F26" s="348"/>
      <c r="G26" s="304"/>
      <c r="H26" s="305"/>
      <c r="I26" s="304"/>
      <c r="J26" s="305"/>
      <c r="K26" s="340"/>
      <c r="L26" s="297"/>
      <c r="M26" s="304"/>
      <c r="N26" s="305"/>
      <c r="O26" s="267"/>
      <c r="P26" s="267"/>
      <c r="Q26" s="2"/>
    </row>
    <row r="27" spans="1:19" ht="29.25" customHeight="1" x14ac:dyDescent="0.25">
      <c r="A27" s="93">
        <v>6391</v>
      </c>
      <c r="B27" s="300" t="s">
        <v>119</v>
      </c>
      <c r="C27" s="300"/>
      <c r="D27" s="300"/>
      <c r="E27" s="300"/>
      <c r="F27" s="301"/>
      <c r="G27" s="316">
        <v>0</v>
      </c>
      <c r="H27" s="317"/>
      <c r="I27" s="316">
        <v>0</v>
      </c>
      <c r="J27" s="317"/>
      <c r="K27" s="250">
        <v>0</v>
      </c>
      <c r="L27" s="227"/>
      <c r="M27" s="316">
        <v>0</v>
      </c>
      <c r="N27" s="317"/>
      <c r="O27" s="95" t="e">
        <f>M27/G27*100</f>
        <v>#DIV/0!</v>
      </c>
      <c r="P27" s="92" t="e">
        <f>M27/I27*100</f>
        <v>#DIV/0!</v>
      </c>
      <c r="Q27" s="2"/>
    </row>
    <row r="28" spans="1:19" x14ac:dyDescent="0.25">
      <c r="A28" s="15">
        <v>6393</v>
      </c>
      <c r="B28" s="274" t="s">
        <v>117</v>
      </c>
      <c r="C28" s="274"/>
      <c r="D28" s="274"/>
      <c r="E28" s="274"/>
      <c r="F28" s="275"/>
      <c r="G28" s="278">
        <v>0</v>
      </c>
      <c r="H28" s="279"/>
      <c r="I28" s="286">
        <v>0</v>
      </c>
      <c r="J28" s="287"/>
      <c r="K28" s="339">
        <v>0</v>
      </c>
      <c r="L28" s="239"/>
      <c r="M28" s="278">
        <v>0</v>
      </c>
      <c r="N28" s="279"/>
      <c r="O28" s="267" t="e">
        <f t="shared" ref="O28" si="2">M28/G28*100</f>
        <v>#DIV/0!</v>
      </c>
      <c r="P28" s="334" t="e">
        <f>M28/I28*100</f>
        <v>#DIV/0!</v>
      </c>
      <c r="Q28" s="2"/>
    </row>
    <row r="29" spans="1:19" x14ac:dyDescent="0.25">
      <c r="A29" s="16"/>
      <c r="B29" s="276"/>
      <c r="C29" s="276"/>
      <c r="D29" s="276"/>
      <c r="E29" s="276"/>
      <c r="F29" s="277"/>
      <c r="G29" s="280"/>
      <c r="H29" s="281"/>
      <c r="I29" s="304"/>
      <c r="J29" s="305"/>
      <c r="K29" s="340"/>
      <c r="L29" s="297"/>
      <c r="M29" s="280"/>
      <c r="N29" s="281"/>
      <c r="O29" s="267"/>
      <c r="P29" s="273"/>
      <c r="Q29" s="2"/>
    </row>
    <row r="30" spans="1:19" x14ac:dyDescent="0.25">
      <c r="A30" s="8">
        <v>65</v>
      </c>
      <c r="B30" s="320" t="s">
        <v>26</v>
      </c>
      <c r="C30" s="320"/>
      <c r="D30" s="320"/>
      <c r="E30" s="320"/>
      <c r="F30" s="321"/>
      <c r="G30" s="306">
        <v>14903.6</v>
      </c>
      <c r="H30" s="307"/>
      <c r="I30" s="306">
        <v>14046.08</v>
      </c>
      <c r="J30" s="307"/>
      <c r="K30" s="246">
        <v>5251.55</v>
      </c>
      <c r="L30" s="247"/>
      <c r="M30" s="306">
        <v>7264.5</v>
      </c>
      <c r="N30" s="307"/>
      <c r="O30" s="267">
        <f>M30/G30*100</f>
        <v>48.743256662819725</v>
      </c>
      <c r="P30" s="334">
        <f>M30/K30*100</f>
        <v>138.33058811208119</v>
      </c>
      <c r="Q30" s="2"/>
    </row>
    <row r="31" spans="1:19" x14ac:dyDescent="0.25">
      <c r="A31" s="9"/>
      <c r="B31" s="320"/>
      <c r="C31" s="320"/>
      <c r="D31" s="320"/>
      <c r="E31" s="320"/>
      <c r="F31" s="321"/>
      <c r="G31" s="308"/>
      <c r="H31" s="309"/>
      <c r="I31" s="308"/>
      <c r="J31" s="309"/>
      <c r="K31" s="248"/>
      <c r="L31" s="249"/>
      <c r="M31" s="308"/>
      <c r="N31" s="309"/>
      <c r="O31" s="267"/>
      <c r="P31" s="273"/>
      <c r="Q31" s="2"/>
    </row>
    <row r="32" spans="1:19" x14ac:dyDescent="0.25">
      <c r="A32" s="10">
        <v>652</v>
      </c>
      <c r="B32" s="4" t="s">
        <v>27</v>
      </c>
      <c r="C32" s="4"/>
      <c r="D32" s="4"/>
      <c r="E32" s="4"/>
      <c r="F32" s="11"/>
      <c r="G32" s="316">
        <v>14903.6</v>
      </c>
      <c r="H32" s="317"/>
      <c r="I32" s="316">
        <v>14046.08</v>
      </c>
      <c r="J32" s="317"/>
      <c r="K32" s="250">
        <v>5251.55</v>
      </c>
      <c r="L32" s="227"/>
      <c r="M32" s="316">
        <v>7264.5</v>
      </c>
      <c r="N32" s="317"/>
      <c r="O32" s="95">
        <f>M32/G32*100</f>
        <v>48.743256662819725</v>
      </c>
      <c r="P32" s="95">
        <f>M32/K32*100</f>
        <v>138.33058811208119</v>
      </c>
      <c r="Q32" s="2"/>
      <c r="S32" s="28"/>
    </row>
    <row r="33" spans="1:19" x14ac:dyDescent="0.25">
      <c r="A33" s="12">
        <v>6526</v>
      </c>
      <c r="B33" s="6" t="s">
        <v>28</v>
      </c>
      <c r="C33" s="6"/>
      <c r="D33" s="6"/>
      <c r="E33" s="6"/>
      <c r="F33" s="13"/>
      <c r="G33" s="332">
        <v>14903.6</v>
      </c>
      <c r="H33" s="333"/>
      <c r="I33" s="332">
        <v>14046.08</v>
      </c>
      <c r="J33" s="333"/>
      <c r="K33" s="332">
        <v>5251.55</v>
      </c>
      <c r="L33" s="333"/>
      <c r="M33" s="332">
        <v>7264.5</v>
      </c>
      <c r="N33" s="333"/>
      <c r="O33" s="95">
        <f>M33/G33*100</f>
        <v>48.743256662819725</v>
      </c>
      <c r="P33" s="95">
        <f>M33/K33*100</f>
        <v>138.33058811208119</v>
      </c>
      <c r="Q33" s="2"/>
    </row>
    <row r="34" spans="1:19" x14ac:dyDescent="0.25">
      <c r="A34" s="15">
        <v>6528</v>
      </c>
      <c r="B34" s="274" t="s">
        <v>118</v>
      </c>
      <c r="C34" s="274"/>
      <c r="D34" s="274"/>
      <c r="E34" s="274"/>
      <c r="F34" s="275"/>
      <c r="G34" s="278">
        <v>0</v>
      </c>
      <c r="H34" s="279"/>
      <c r="I34" s="278">
        <v>0</v>
      </c>
      <c r="J34" s="279"/>
      <c r="K34" s="271">
        <v>0</v>
      </c>
      <c r="L34" s="259"/>
      <c r="M34" s="278">
        <v>0</v>
      </c>
      <c r="N34" s="279"/>
      <c r="O34" s="334" t="e">
        <f>M34/G34*100</f>
        <v>#DIV/0!</v>
      </c>
      <c r="P34" s="334" t="e">
        <f>M34/I34*100</f>
        <v>#DIV/0!</v>
      </c>
      <c r="Q34" s="2"/>
    </row>
    <row r="35" spans="1:19" x14ac:dyDescent="0.25">
      <c r="A35" s="16"/>
      <c r="B35" s="276"/>
      <c r="C35" s="276"/>
      <c r="D35" s="276"/>
      <c r="E35" s="276"/>
      <c r="F35" s="277"/>
      <c r="G35" s="280"/>
      <c r="H35" s="281"/>
      <c r="I35" s="280"/>
      <c r="J35" s="281"/>
      <c r="K35" s="272"/>
      <c r="L35" s="261"/>
      <c r="M35" s="280"/>
      <c r="N35" s="281"/>
      <c r="O35" s="273"/>
      <c r="P35" s="273"/>
      <c r="Q35" s="2"/>
    </row>
    <row r="36" spans="1:19" x14ac:dyDescent="0.25">
      <c r="A36" s="8">
        <v>66</v>
      </c>
      <c r="B36" s="320" t="s">
        <v>36</v>
      </c>
      <c r="C36" s="320"/>
      <c r="D36" s="320"/>
      <c r="E36" s="320"/>
      <c r="F36" s="321"/>
      <c r="G36" s="306">
        <v>4594.96</v>
      </c>
      <c r="H36" s="307"/>
      <c r="I36" s="306">
        <v>3700</v>
      </c>
      <c r="J36" s="307"/>
      <c r="K36" s="306">
        <v>6300</v>
      </c>
      <c r="L36" s="307"/>
      <c r="M36" s="306">
        <v>7906.66</v>
      </c>
      <c r="N36" s="307"/>
      <c r="O36" s="334">
        <f>M36/G36*100</f>
        <v>172.07244459146543</v>
      </c>
      <c r="P36" s="334">
        <f>M36/K36*100</f>
        <v>125.50253968253968</v>
      </c>
      <c r="Q36" s="2"/>
      <c r="S36" s="28"/>
    </row>
    <row r="37" spans="1:19" x14ac:dyDescent="0.25">
      <c r="A37" s="9"/>
      <c r="B37" s="320"/>
      <c r="C37" s="320"/>
      <c r="D37" s="320"/>
      <c r="E37" s="320"/>
      <c r="F37" s="321"/>
      <c r="G37" s="308"/>
      <c r="H37" s="309"/>
      <c r="I37" s="308"/>
      <c r="J37" s="309"/>
      <c r="K37" s="308"/>
      <c r="L37" s="309"/>
      <c r="M37" s="308"/>
      <c r="N37" s="309"/>
      <c r="O37" s="273"/>
      <c r="P37" s="273"/>
      <c r="Q37" s="2"/>
    </row>
    <row r="38" spans="1:19" x14ac:dyDescent="0.25">
      <c r="A38" s="10">
        <v>661</v>
      </c>
      <c r="B38" s="4" t="s">
        <v>29</v>
      </c>
      <c r="C38" s="4"/>
      <c r="D38" s="4"/>
      <c r="E38" s="4"/>
      <c r="F38" s="11"/>
      <c r="G38" s="316">
        <v>3734.96</v>
      </c>
      <c r="H38" s="317"/>
      <c r="I38" s="316">
        <v>1600</v>
      </c>
      <c r="J38" s="317"/>
      <c r="K38" s="316">
        <v>4700</v>
      </c>
      <c r="L38" s="317"/>
      <c r="M38" s="316">
        <v>5466.66</v>
      </c>
      <c r="N38" s="317"/>
      <c r="O38" s="95">
        <f>M38/G38*100</f>
        <v>146.36461970141582</v>
      </c>
      <c r="P38" s="95">
        <f>M38/K38*100</f>
        <v>116.311914893617</v>
      </c>
      <c r="Q38" s="2"/>
      <c r="S38" s="28"/>
    </row>
    <row r="39" spans="1:19" x14ac:dyDescent="0.25">
      <c r="A39" s="12">
        <v>6615</v>
      </c>
      <c r="B39" s="6" t="s">
        <v>30</v>
      </c>
      <c r="C39" s="6"/>
      <c r="D39" s="6"/>
      <c r="E39" s="6"/>
      <c r="F39" s="13"/>
      <c r="G39" s="332">
        <v>3734.96</v>
      </c>
      <c r="H39" s="333"/>
      <c r="I39" s="332">
        <v>1600</v>
      </c>
      <c r="J39" s="333"/>
      <c r="K39" s="332">
        <v>4700</v>
      </c>
      <c r="L39" s="333"/>
      <c r="M39" s="332">
        <v>5466.66</v>
      </c>
      <c r="N39" s="333"/>
      <c r="O39" s="95">
        <f>M39/G39*100</f>
        <v>146.36461970141582</v>
      </c>
      <c r="P39" s="95">
        <f>M39/K39*100</f>
        <v>116.311914893617</v>
      </c>
      <c r="Q39" s="2"/>
    </row>
    <row r="40" spans="1:19" x14ac:dyDescent="0.25">
      <c r="A40" s="14">
        <v>663</v>
      </c>
      <c r="B40" s="282" t="s">
        <v>37</v>
      </c>
      <c r="C40" s="282"/>
      <c r="D40" s="282"/>
      <c r="E40" s="282"/>
      <c r="F40" s="283"/>
      <c r="G40" s="286">
        <v>860</v>
      </c>
      <c r="H40" s="287"/>
      <c r="I40" s="286">
        <v>2100</v>
      </c>
      <c r="J40" s="287"/>
      <c r="K40" s="286">
        <v>1600</v>
      </c>
      <c r="L40" s="287"/>
      <c r="M40" s="286">
        <v>2440</v>
      </c>
      <c r="N40" s="287"/>
      <c r="O40" s="267">
        <f>M40/G40*100</f>
        <v>283.72093023255815</v>
      </c>
      <c r="P40" s="267">
        <f>M40/K40*100</f>
        <v>152.5</v>
      </c>
      <c r="Q40" s="2"/>
    </row>
    <row r="41" spans="1:19" x14ac:dyDescent="0.25">
      <c r="A41" s="9"/>
      <c r="B41" s="282"/>
      <c r="C41" s="282"/>
      <c r="D41" s="282"/>
      <c r="E41" s="282"/>
      <c r="F41" s="283"/>
      <c r="G41" s="304"/>
      <c r="H41" s="305"/>
      <c r="I41" s="304"/>
      <c r="J41" s="305"/>
      <c r="K41" s="304"/>
      <c r="L41" s="305"/>
      <c r="M41" s="304"/>
      <c r="N41" s="305"/>
      <c r="O41" s="267"/>
      <c r="P41" s="267"/>
      <c r="Q41" s="2"/>
    </row>
    <row r="42" spans="1:19" x14ac:dyDescent="0.25">
      <c r="A42" s="12">
        <v>6631</v>
      </c>
      <c r="B42" s="6" t="s">
        <v>31</v>
      </c>
      <c r="C42" s="6"/>
      <c r="D42" s="6"/>
      <c r="E42" s="6"/>
      <c r="F42" s="13"/>
      <c r="G42" s="332">
        <v>860</v>
      </c>
      <c r="H42" s="333"/>
      <c r="I42" s="332">
        <v>2100</v>
      </c>
      <c r="J42" s="333"/>
      <c r="K42" s="332">
        <v>1600</v>
      </c>
      <c r="L42" s="333"/>
      <c r="M42" s="332">
        <v>2440</v>
      </c>
      <c r="N42" s="333"/>
      <c r="O42" s="95">
        <f>M42/G42*100</f>
        <v>283.72093023255815</v>
      </c>
      <c r="P42" s="95">
        <f>M42/K42*100</f>
        <v>152.5</v>
      </c>
      <c r="Q42" s="2"/>
      <c r="S42" s="28"/>
    </row>
    <row r="43" spans="1:19" x14ac:dyDescent="0.25">
      <c r="A43" s="8">
        <v>67</v>
      </c>
      <c r="B43" s="320" t="s">
        <v>32</v>
      </c>
      <c r="C43" s="320"/>
      <c r="D43" s="320"/>
      <c r="E43" s="320"/>
      <c r="F43" s="321"/>
      <c r="G43" s="306">
        <v>126156.52</v>
      </c>
      <c r="H43" s="307"/>
      <c r="I43" s="306">
        <v>113095.64</v>
      </c>
      <c r="J43" s="307"/>
      <c r="K43" s="306">
        <v>127383.77</v>
      </c>
      <c r="L43" s="307"/>
      <c r="M43" s="306">
        <v>135130.15</v>
      </c>
      <c r="N43" s="307"/>
      <c r="O43" s="267">
        <f>M43/G43*100</f>
        <v>107.11309252981931</v>
      </c>
      <c r="P43" s="267">
        <f>M43/K43*100</f>
        <v>106.08113576792395</v>
      </c>
      <c r="Q43" s="2"/>
    </row>
    <row r="44" spans="1:19" x14ac:dyDescent="0.25">
      <c r="A44" s="9"/>
      <c r="B44" s="320"/>
      <c r="C44" s="320"/>
      <c r="D44" s="320"/>
      <c r="E44" s="320"/>
      <c r="F44" s="321"/>
      <c r="G44" s="308"/>
      <c r="H44" s="309"/>
      <c r="I44" s="308"/>
      <c r="J44" s="309"/>
      <c r="K44" s="308"/>
      <c r="L44" s="309"/>
      <c r="M44" s="308"/>
      <c r="N44" s="309"/>
      <c r="O44" s="267"/>
      <c r="P44" s="267"/>
      <c r="Q44" s="2"/>
      <c r="S44" s="28"/>
    </row>
    <row r="45" spans="1:19" ht="15" customHeight="1" x14ac:dyDescent="0.25">
      <c r="A45" s="14">
        <v>671</v>
      </c>
      <c r="B45" s="282" t="s">
        <v>33</v>
      </c>
      <c r="C45" s="282"/>
      <c r="D45" s="282"/>
      <c r="E45" s="282"/>
      <c r="F45" s="283"/>
      <c r="G45" s="286">
        <v>126156.52</v>
      </c>
      <c r="H45" s="287"/>
      <c r="I45" s="286">
        <v>113095.64</v>
      </c>
      <c r="J45" s="287"/>
      <c r="K45" s="286">
        <v>127383.77</v>
      </c>
      <c r="L45" s="287"/>
      <c r="M45" s="286">
        <v>128484.65</v>
      </c>
      <c r="N45" s="287"/>
      <c r="O45" s="267">
        <f>M45/G45*100</f>
        <v>101.8454297883296</v>
      </c>
      <c r="P45" s="267">
        <f>M45/K45*100</f>
        <v>100.86422312669816</v>
      </c>
      <c r="Q45" s="2"/>
    </row>
    <row r="46" spans="1:19" x14ac:dyDescent="0.25">
      <c r="A46" s="9"/>
      <c r="B46" s="282"/>
      <c r="C46" s="282"/>
      <c r="D46" s="282"/>
      <c r="E46" s="282"/>
      <c r="F46" s="283"/>
      <c r="G46" s="304"/>
      <c r="H46" s="305"/>
      <c r="I46" s="304"/>
      <c r="J46" s="305"/>
      <c r="K46" s="304"/>
      <c r="L46" s="305"/>
      <c r="M46" s="304"/>
      <c r="N46" s="305"/>
      <c r="O46" s="267"/>
      <c r="P46" s="267"/>
      <c r="Q46" s="2"/>
      <c r="S46" s="28"/>
    </row>
    <row r="47" spans="1:19" x14ac:dyDescent="0.25">
      <c r="A47" s="15">
        <v>6711</v>
      </c>
      <c r="B47" s="384" t="s">
        <v>34</v>
      </c>
      <c r="C47" s="384"/>
      <c r="D47" s="384"/>
      <c r="E47" s="384"/>
      <c r="F47" s="385"/>
      <c r="G47" s="278">
        <v>115110.44</v>
      </c>
      <c r="H47" s="279"/>
      <c r="I47" s="278">
        <v>113095.64</v>
      </c>
      <c r="J47" s="279"/>
      <c r="K47" s="278">
        <v>127383.77</v>
      </c>
      <c r="L47" s="279"/>
      <c r="M47" s="278">
        <v>128484.65</v>
      </c>
      <c r="N47" s="279"/>
      <c r="O47" s="267">
        <f>M47/G47*100</f>
        <v>111.61858993849731</v>
      </c>
      <c r="P47" s="267">
        <f>M47/K47*100</f>
        <v>100.86422312669816</v>
      </c>
      <c r="Q47" s="2"/>
    </row>
    <row r="48" spans="1:19" x14ac:dyDescent="0.25">
      <c r="A48" s="16"/>
      <c r="B48" s="384"/>
      <c r="C48" s="384"/>
      <c r="D48" s="384"/>
      <c r="E48" s="384"/>
      <c r="F48" s="385"/>
      <c r="G48" s="280"/>
      <c r="H48" s="281"/>
      <c r="I48" s="280"/>
      <c r="J48" s="281"/>
      <c r="K48" s="280"/>
      <c r="L48" s="281"/>
      <c r="M48" s="280"/>
      <c r="N48" s="281"/>
      <c r="O48" s="267"/>
      <c r="P48" s="267"/>
      <c r="Q48" s="2"/>
      <c r="S48" s="28"/>
    </row>
    <row r="49" spans="1:17" x14ac:dyDescent="0.25">
      <c r="A49" s="15">
        <v>6712</v>
      </c>
      <c r="B49" s="384" t="s">
        <v>38</v>
      </c>
      <c r="C49" s="384"/>
      <c r="D49" s="384"/>
      <c r="E49" s="384"/>
      <c r="F49" s="385"/>
      <c r="G49" s="278">
        <v>11046.08</v>
      </c>
      <c r="H49" s="279"/>
      <c r="I49" s="278">
        <v>0</v>
      </c>
      <c r="J49" s="279"/>
      <c r="K49" s="278">
        <v>0</v>
      </c>
      <c r="L49" s="279"/>
      <c r="M49" s="278">
        <v>6645.5</v>
      </c>
      <c r="N49" s="279"/>
      <c r="O49" s="267">
        <f>M49/G49*100</f>
        <v>60.161613893797615</v>
      </c>
      <c r="P49" s="267" t="e">
        <f>M49/K49*100</f>
        <v>#DIV/0!</v>
      </c>
      <c r="Q49" s="2"/>
    </row>
    <row r="50" spans="1:17" x14ac:dyDescent="0.25">
      <c r="A50" s="45"/>
      <c r="B50" s="341"/>
      <c r="C50" s="341"/>
      <c r="D50" s="341"/>
      <c r="E50" s="341"/>
      <c r="F50" s="342"/>
      <c r="G50" s="326"/>
      <c r="H50" s="327"/>
      <c r="I50" s="326"/>
      <c r="J50" s="327"/>
      <c r="K50" s="280"/>
      <c r="L50" s="281"/>
      <c r="M50" s="326"/>
      <c r="N50" s="327"/>
      <c r="O50" s="267"/>
      <c r="P50" s="267"/>
      <c r="Q50" s="2"/>
    </row>
    <row r="51" spans="1:17" x14ac:dyDescent="0.25">
      <c r="A51" s="8">
        <v>68</v>
      </c>
      <c r="B51" s="320" t="s">
        <v>152</v>
      </c>
      <c r="C51" s="320"/>
      <c r="D51" s="320"/>
      <c r="E51" s="320"/>
      <c r="F51" s="321"/>
      <c r="G51" s="306">
        <v>0</v>
      </c>
      <c r="H51" s="307"/>
      <c r="I51" s="306">
        <v>0</v>
      </c>
      <c r="J51" s="307"/>
      <c r="K51" s="306">
        <v>0</v>
      </c>
      <c r="L51" s="307"/>
      <c r="M51" s="306">
        <v>0</v>
      </c>
      <c r="N51" s="307"/>
      <c r="O51" s="267" t="e">
        <f t="shared" ref="O51" si="3">M51/G51*100</f>
        <v>#DIV/0!</v>
      </c>
      <c r="P51" s="267" t="e">
        <f t="shared" ref="P51" si="4">M51/I51*100</f>
        <v>#DIV/0!</v>
      </c>
      <c r="Q51" s="2"/>
    </row>
    <row r="52" spans="1:17" x14ac:dyDescent="0.25">
      <c r="A52" s="9"/>
      <c r="B52" s="320"/>
      <c r="C52" s="320"/>
      <c r="D52" s="320"/>
      <c r="E52" s="320"/>
      <c r="F52" s="321"/>
      <c r="G52" s="308"/>
      <c r="H52" s="309"/>
      <c r="I52" s="308"/>
      <c r="J52" s="309"/>
      <c r="K52" s="308"/>
      <c r="L52" s="309"/>
      <c r="M52" s="308"/>
      <c r="N52" s="309"/>
      <c r="O52" s="267"/>
      <c r="P52" s="267"/>
      <c r="Q52" s="2"/>
    </row>
    <row r="53" spans="1:17" x14ac:dyDescent="0.25">
      <c r="A53" s="14">
        <v>683</v>
      </c>
      <c r="B53" s="282" t="s">
        <v>153</v>
      </c>
      <c r="C53" s="282"/>
      <c r="D53" s="282"/>
      <c r="E53" s="282"/>
      <c r="F53" s="283"/>
      <c r="G53" s="286">
        <v>0</v>
      </c>
      <c r="H53" s="287"/>
      <c r="I53" s="286">
        <v>0</v>
      </c>
      <c r="J53" s="287"/>
      <c r="K53" s="286">
        <v>0</v>
      </c>
      <c r="L53" s="287"/>
      <c r="M53" s="286">
        <v>0</v>
      </c>
      <c r="N53" s="287"/>
      <c r="O53" s="267" t="e">
        <f t="shared" ref="O53" si="5">M53/G53*100</f>
        <v>#DIV/0!</v>
      </c>
      <c r="P53" s="267" t="e">
        <f t="shared" ref="P53" si="6">M53/I53*100</f>
        <v>#DIV/0!</v>
      </c>
      <c r="Q53" s="2"/>
    </row>
    <row r="54" spans="1:17" ht="15.75" thickBot="1" x14ac:dyDescent="0.3">
      <c r="A54" s="21"/>
      <c r="B54" s="284"/>
      <c r="C54" s="284"/>
      <c r="D54" s="284"/>
      <c r="E54" s="284"/>
      <c r="F54" s="285"/>
      <c r="G54" s="288"/>
      <c r="H54" s="289"/>
      <c r="I54" s="288"/>
      <c r="J54" s="289"/>
      <c r="K54" s="310"/>
      <c r="L54" s="311"/>
      <c r="M54" s="288"/>
      <c r="N54" s="289"/>
      <c r="O54" s="267"/>
      <c r="P54" s="267"/>
      <c r="Q54" s="2"/>
    </row>
    <row r="55" spans="1:17" ht="15.75" thickBot="1" x14ac:dyDescent="0.3">
      <c r="A55" s="46">
        <v>7</v>
      </c>
      <c r="B55" s="302" t="s">
        <v>159</v>
      </c>
      <c r="C55" s="302"/>
      <c r="D55" s="302"/>
      <c r="E55" s="302"/>
      <c r="F55" s="303"/>
      <c r="G55" s="294">
        <v>0</v>
      </c>
      <c r="H55" s="241"/>
      <c r="I55" s="294">
        <v>0</v>
      </c>
      <c r="J55" s="241"/>
      <c r="K55" s="114"/>
      <c r="L55" s="114">
        <v>0</v>
      </c>
      <c r="M55" s="294">
        <v>0</v>
      </c>
      <c r="N55" s="241"/>
      <c r="O55" s="49" t="e">
        <f>M55/G55*100</f>
        <v>#DIV/0!</v>
      </c>
      <c r="P55" s="49" t="e">
        <f>M55/I55*100</f>
        <v>#DIV/0!</v>
      </c>
    </row>
    <row r="56" spans="1:17" x14ac:dyDescent="0.25">
      <c r="A56" s="71">
        <v>72</v>
      </c>
      <c r="B56" s="328" t="s">
        <v>156</v>
      </c>
      <c r="C56" s="328"/>
      <c r="D56" s="328"/>
      <c r="E56" s="328"/>
      <c r="F56" s="329"/>
      <c r="G56" s="330">
        <v>0</v>
      </c>
      <c r="H56" s="331"/>
      <c r="I56" s="330">
        <v>0</v>
      </c>
      <c r="J56" s="331"/>
      <c r="K56" s="318"/>
      <c r="L56" s="319"/>
      <c r="M56" s="330">
        <v>0</v>
      </c>
      <c r="N56" s="331"/>
      <c r="O56" s="273" t="e">
        <f>M56/G56*100</f>
        <v>#DIV/0!</v>
      </c>
      <c r="P56" s="273" t="e">
        <f>M56/I56*100</f>
        <v>#DIV/0!</v>
      </c>
    </row>
    <row r="57" spans="1:17" x14ac:dyDescent="0.25">
      <c r="A57" s="9"/>
      <c r="B57" s="320"/>
      <c r="C57" s="320"/>
      <c r="D57" s="320"/>
      <c r="E57" s="320"/>
      <c r="F57" s="321"/>
      <c r="G57" s="308"/>
      <c r="H57" s="309"/>
      <c r="I57" s="308"/>
      <c r="J57" s="309"/>
      <c r="K57" s="308">
        <v>0</v>
      </c>
      <c r="L57" s="309"/>
      <c r="M57" s="308"/>
      <c r="N57" s="309"/>
      <c r="O57" s="267"/>
      <c r="P57" s="267"/>
      <c r="Q57" s="2"/>
    </row>
    <row r="58" spans="1:17" ht="15" customHeight="1" x14ac:dyDescent="0.25">
      <c r="A58" s="10">
        <v>721</v>
      </c>
      <c r="B58" s="4" t="s">
        <v>157</v>
      </c>
      <c r="C58" s="4"/>
      <c r="D58" s="4"/>
      <c r="E58" s="4"/>
      <c r="F58" s="11"/>
      <c r="G58" s="316">
        <v>0</v>
      </c>
      <c r="H58" s="317"/>
      <c r="I58" s="316">
        <v>0</v>
      </c>
      <c r="J58" s="317"/>
      <c r="K58" s="316">
        <v>0</v>
      </c>
      <c r="L58" s="317"/>
      <c r="M58" s="316">
        <v>0</v>
      </c>
      <c r="N58" s="317"/>
      <c r="O58" s="95" t="e">
        <f>M58/G58*100</f>
        <v>#DIV/0!</v>
      </c>
      <c r="P58" s="95" t="e">
        <f>M58/I58*100</f>
        <v>#DIV/0!</v>
      </c>
      <c r="Q58" s="2"/>
    </row>
    <row r="59" spans="1:17" ht="15.75" thickBot="1" x14ac:dyDescent="0.3">
      <c r="A59" s="12">
        <v>7211</v>
      </c>
      <c r="B59" s="6" t="s">
        <v>158</v>
      </c>
      <c r="C59" s="6"/>
      <c r="D59" s="6"/>
      <c r="E59" s="6"/>
      <c r="F59" s="13"/>
      <c r="G59" s="332">
        <v>0</v>
      </c>
      <c r="H59" s="333"/>
      <c r="I59" s="332">
        <v>0</v>
      </c>
      <c r="J59" s="333"/>
      <c r="K59" s="312">
        <v>0</v>
      </c>
      <c r="L59" s="313"/>
      <c r="M59" s="332">
        <v>0</v>
      </c>
      <c r="N59" s="333"/>
      <c r="O59" s="96" t="e">
        <f t="shared" ref="O59:O63" si="7">M59/G59*100</f>
        <v>#DIV/0!</v>
      </c>
      <c r="P59" s="96" t="e">
        <f t="shared" ref="P59" si="8">M59/I59*100</f>
        <v>#DIV/0!</v>
      </c>
      <c r="Q59" s="2"/>
    </row>
    <row r="60" spans="1:17" ht="15.75" thickBot="1" x14ac:dyDescent="0.3">
      <c r="A60" s="46">
        <v>9</v>
      </c>
      <c r="B60" s="47" t="s">
        <v>35</v>
      </c>
      <c r="C60" s="47"/>
      <c r="D60" s="47"/>
      <c r="E60" s="47"/>
      <c r="F60" s="48"/>
      <c r="G60" s="324">
        <v>29838.33</v>
      </c>
      <c r="H60" s="325"/>
      <c r="I60" s="324">
        <v>5000</v>
      </c>
      <c r="J60" s="325"/>
      <c r="K60" s="294">
        <v>8812.25</v>
      </c>
      <c r="L60" s="241"/>
      <c r="M60" s="324">
        <v>8812.25</v>
      </c>
      <c r="N60" s="325"/>
      <c r="O60" s="49">
        <f>M60/G60*100</f>
        <v>29.533321737510104</v>
      </c>
      <c r="P60" s="49">
        <f>M60/K60*100</f>
        <v>100</v>
      </c>
      <c r="Q60" s="2"/>
    </row>
    <row r="61" spans="1:17" x14ac:dyDescent="0.25">
      <c r="A61" s="33">
        <v>92</v>
      </c>
      <c r="B61" s="34" t="s">
        <v>39</v>
      </c>
      <c r="C61" s="34"/>
      <c r="D61" s="34"/>
      <c r="E61" s="34"/>
      <c r="F61" s="37"/>
      <c r="G61" s="314">
        <v>29838.33</v>
      </c>
      <c r="H61" s="315"/>
      <c r="I61" s="314">
        <v>5000</v>
      </c>
      <c r="J61" s="315"/>
      <c r="K61" s="314">
        <v>8812.25</v>
      </c>
      <c r="L61" s="315"/>
      <c r="M61" s="314">
        <v>8812.25</v>
      </c>
      <c r="N61" s="315"/>
      <c r="O61" s="94">
        <f t="shared" si="7"/>
        <v>29.533321737510104</v>
      </c>
      <c r="P61" s="94">
        <v>100</v>
      </c>
      <c r="Q61" s="2"/>
    </row>
    <row r="62" spans="1:17" x14ac:dyDescent="0.25">
      <c r="A62" s="10">
        <v>922</v>
      </c>
      <c r="B62" s="4" t="s">
        <v>41</v>
      </c>
      <c r="C62" s="4"/>
      <c r="D62" s="4"/>
      <c r="E62" s="4"/>
      <c r="F62" s="11"/>
      <c r="G62" s="316">
        <v>29838.33</v>
      </c>
      <c r="H62" s="317"/>
      <c r="I62" s="316">
        <v>5000</v>
      </c>
      <c r="J62" s="317"/>
      <c r="K62" s="250">
        <v>8812.25</v>
      </c>
      <c r="L62" s="227"/>
      <c r="M62" s="316">
        <v>8812.25</v>
      </c>
      <c r="N62" s="317"/>
      <c r="O62" s="95">
        <f t="shared" si="7"/>
        <v>29.533321737510104</v>
      </c>
      <c r="P62" s="95">
        <v>100</v>
      </c>
      <c r="Q62" s="2"/>
    </row>
    <row r="63" spans="1:17" ht="15.75" thickBot="1" x14ac:dyDescent="0.3">
      <c r="A63" s="15">
        <v>9221</v>
      </c>
      <c r="B63" s="7" t="s">
        <v>40</v>
      </c>
      <c r="C63" s="19"/>
      <c r="D63" s="19"/>
      <c r="E63" s="19"/>
      <c r="F63" s="20"/>
      <c r="G63" s="322">
        <v>29838.33</v>
      </c>
      <c r="H63" s="323"/>
      <c r="I63" s="332">
        <v>5000</v>
      </c>
      <c r="J63" s="333"/>
      <c r="K63" s="312">
        <v>8812.25</v>
      </c>
      <c r="L63" s="313"/>
      <c r="M63" s="322">
        <v>8812.25</v>
      </c>
      <c r="N63" s="323"/>
      <c r="O63" s="96">
        <f t="shared" si="7"/>
        <v>29.533321737510104</v>
      </c>
      <c r="P63" s="96">
        <v>100</v>
      </c>
      <c r="Q63" s="2"/>
    </row>
    <row r="64" spans="1:17" ht="15.75" thickBot="1" x14ac:dyDescent="0.3">
      <c r="A64" s="359" t="s">
        <v>44</v>
      </c>
      <c r="B64" s="359"/>
      <c r="C64" s="359"/>
      <c r="D64" s="359"/>
      <c r="E64" s="359"/>
      <c r="F64" s="359"/>
      <c r="G64" s="268">
        <f>G12+G60</f>
        <v>1020710.59</v>
      </c>
      <c r="H64" s="268"/>
      <c r="I64" s="269">
        <f>SUM(I60,I55,I12)</f>
        <v>1105961.72</v>
      </c>
      <c r="J64" s="269"/>
      <c r="K64" s="230">
        <v>1118559.78</v>
      </c>
      <c r="L64" s="231"/>
      <c r="M64" s="268">
        <f>M12+M60</f>
        <v>1089259.33</v>
      </c>
      <c r="N64" s="268"/>
      <c r="O64" s="49">
        <f>M64/G64*100</f>
        <v>106.71578610740191</v>
      </c>
      <c r="P64" s="49">
        <f>M64/K64*100</f>
        <v>97.380519975427688</v>
      </c>
      <c r="Q64" s="2"/>
    </row>
    <row r="65" spans="1:17" ht="15.75" thickBot="1" x14ac:dyDescent="0.3">
      <c r="G65" s="28"/>
      <c r="H65" s="28"/>
      <c r="I65" s="28"/>
      <c r="J65" s="28"/>
      <c r="K65" s="28"/>
      <c r="L65" s="28"/>
      <c r="M65" s="28"/>
      <c r="N65" s="28"/>
      <c r="O65" s="38"/>
      <c r="P65" s="28"/>
      <c r="Q65" s="2"/>
    </row>
    <row r="66" spans="1:17" ht="15.75" thickBot="1" x14ac:dyDescent="0.3">
      <c r="A66" s="46">
        <v>3</v>
      </c>
      <c r="B66" s="302" t="s">
        <v>45</v>
      </c>
      <c r="C66" s="302"/>
      <c r="D66" s="302"/>
      <c r="E66" s="302"/>
      <c r="F66" s="303"/>
      <c r="G66" s="240">
        <v>967739.87</v>
      </c>
      <c r="H66" s="241"/>
      <c r="I66" s="294">
        <f>I67+I75+I112</f>
        <v>1093515.6399999999</v>
      </c>
      <c r="J66" s="240"/>
      <c r="K66" s="354">
        <v>1127299.96</v>
      </c>
      <c r="L66" s="355"/>
      <c r="M66" s="294">
        <f>M67+M75+M107+M112</f>
        <v>1146020.3299999998</v>
      </c>
      <c r="N66" s="241"/>
      <c r="O66" s="49">
        <f t="shared" ref="O66:O71" si="9">M66/G66*100</f>
        <v>118.42235351944316</v>
      </c>
      <c r="P66" s="49">
        <f t="shared" ref="P66:P79" si="10">M66/K66*100</f>
        <v>101.66063786607424</v>
      </c>
      <c r="Q66" s="2"/>
    </row>
    <row r="67" spans="1:17" x14ac:dyDescent="0.25">
      <c r="A67" s="33">
        <v>31</v>
      </c>
      <c r="B67" s="34" t="s">
        <v>47</v>
      </c>
      <c r="C67" s="34"/>
      <c r="D67" s="34"/>
      <c r="E67" s="34"/>
      <c r="F67" s="37"/>
      <c r="G67" s="248">
        <v>837436.35</v>
      </c>
      <c r="H67" s="290"/>
      <c r="I67" s="248">
        <f>SUM(I68,I71,I73)</f>
        <v>964000</v>
      </c>
      <c r="J67" s="290"/>
      <c r="K67" s="234">
        <f>K68+K71+K73</f>
        <v>968803.07000000007</v>
      </c>
      <c r="L67" s="235"/>
      <c r="M67" s="248">
        <v>1001981.08</v>
      </c>
      <c r="N67" s="290"/>
      <c r="O67" s="98">
        <f t="shared" si="9"/>
        <v>119.64862523581643</v>
      </c>
      <c r="P67" s="98">
        <f t="shared" si="10"/>
        <v>103.42463923034428</v>
      </c>
      <c r="Q67" s="2"/>
    </row>
    <row r="68" spans="1:17" x14ac:dyDescent="0.25">
      <c r="A68" s="10">
        <v>311</v>
      </c>
      <c r="B68" s="4" t="s">
        <v>48</v>
      </c>
      <c r="C68" s="4"/>
      <c r="D68" s="4"/>
      <c r="E68" s="4"/>
      <c r="F68" s="11"/>
      <c r="G68" s="250">
        <v>688483.61</v>
      </c>
      <c r="H68" s="251"/>
      <c r="I68" s="250">
        <f>SUM(I69:J70)</f>
        <v>800000</v>
      </c>
      <c r="J68" s="251"/>
      <c r="K68" s="254">
        <f>K69+K70</f>
        <v>803914.02</v>
      </c>
      <c r="L68" s="255"/>
      <c r="M68" s="250">
        <v>833804.18</v>
      </c>
      <c r="N68" s="251"/>
      <c r="O68" s="98">
        <f t="shared" si="9"/>
        <v>121.10733906940791</v>
      </c>
      <c r="P68" s="98">
        <f t="shared" si="10"/>
        <v>103.71807920453982</v>
      </c>
      <c r="Q68" s="2"/>
    </row>
    <row r="69" spans="1:17" x14ac:dyDescent="0.25">
      <c r="A69" s="12">
        <v>3111</v>
      </c>
      <c r="B69" s="6" t="s">
        <v>49</v>
      </c>
      <c r="C69" s="6"/>
      <c r="D69" s="4"/>
      <c r="E69" s="4"/>
      <c r="F69" s="11"/>
      <c r="G69" s="252">
        <v>675300.79</v>
      </c>
      <c r="H69" s="253"/>
      <c r="I69" s="252">
        <v>785000</v>
      </c>
      <c r="J69" s="253"/>
      <c r="K69" s="224">
        <v>788914.02</v>
      </c>
      <c r="L69" s="225"/>
      <c r="M69" s="252">
        <v>811988.69</v>
      </c>
      <c r="N69" s="253"/>
      <c r="O69" s="98">
        <f t="shared" si="9"/>
        <v>120.24103955216754</v>
      </c>
      <c r="P69" s="98">
        <f t="shared" si="10"/>
        <v>102.92486499352616</v>
      </c>
      <c r="Q69" s="2"/>
    </row>
    <row r="70" spans="1:17" x14ac:dyDescent="0.25">
      <c r="A70" s="12">
        <v>3113</v>
      </c>
      <c r="B70" s="6" t="s">
        <v>154</v>
      </c>
      <c r="C70" s="6"/>
      <c r="D70" s="4"/>
      <c r="E70" s="4"/>
      <c r="F70" s="11"/>
      <c r="G70" s="252">
        <v>13182.87</v>
      </c>
      <c r="H70" s="225"/>
      <c r="I70" s="252">
        <v>15000</v>
      </c>
      <c r="J70" s="253"/>
      <c r="K70" s="226">
        <v>15000</v>
      </c>
      <c r="L70" s="227"/>
      <c r="M70" s="252">
        <v>14637.22</v>
      </c>
      <c r="N70" s="225"/>
      <c r="O70" s="98">
        <f t="shared" si="9"/>
        <v>111.03211971293048</v>
      </c>
      <c r="P70" s="98">
        <f t="shared" si="10"/>
        <v>97.581466666666657</v>
      </c>
      <c r="Q70" s="2"/>
    </row>
    <row r="71" spans="1:17" x14ac:dyDescent="0.25">
      <c r="A71" s="10">
        <v>312</v>
      </c>
      <c r="B71" s="4" t="s">
        <v>50</v>
      </c>
      <c r="C71" s="4"/>
      <c r="D71" s="4"/>
      <c r="E71" s="4"/>
      <c r="F71" s="11"/>
      <c r="G71" s="250">
        <v>35265.72</v>
      </c>
      <c r="H71" s="251"/>
      <c r="I71" s="250">
        <v>32000</v>
      </c>
      <c r="J71" s="251"/>
      <c r="K71" s="226">
        <v>32300</v>
      </c>
      <c r="L71" s="227"/>
      <c r="M71" s="250">
        <v>30677.83</v>
      </c>
      <c r="N71" s="251"/>
      <c r="O71" s="98">
        <f t="shared" si="9"/>
        <v>86.990510898402178</v>
      </c>
      <c r="P71" s="98">
        <f t="shared" si="10"/>
        <v>94.977801857585149</v>
      </c>
      <c r="Q71" s="2"/>
    </row>
    <row r="72" spans="1:17" x14ac:dyDescent="0.25">
      <c r="A72" s="12">
        <v>3121</v>
      </c>
      <c r="B72" s="6" t="s">
        <v>50</v>
      </c>
      <c r="C72" s="6"/>
      <c r="D72" s="6"/>
      <c r="E72" s="4"/>
      <c r="F72" s="11"/>
      <c r="G72" s="252">
        <v>35265.72</v>
      </c>
      <c r="H72" s="253"/>
      <c r="I72" s="252">
        <v>32000</v>
      </c>
      <c r="J72" s="253"/>
      <c r="K72" s="224">
        <v>32300</v>
      </c>
      <c r="L72" s="225"/>
      <c r="M72" s="252">
        <v>30677.83</v>
      </c>
      <c r="N72" s="253"/>
      <c r="O72" s="98">
        <f t="shared" ref="O72:O80" si="11">M72/G72*100</f>
        <v>86.990510898402178</v>
      </c>
      <c r="P72" s="98">
        <f t="shared" si="10"/>
        <v>94.977801857585149</v>
      </c>
      <c r="Q72" s="2"/>
    </row>
    <row r="73" spans="1:17" x14ac:dyDescent="0.25">
      <c r="A73" s="10">
        <v>313</v>
      </c>
      <c r="B73" s="4" t="s">
        <v>51</v>
      </c>
      <c r="C73" s="4"/>
      <c r="D73" s="4"/>
      <c r="E73" s="4"/>
      <c r="F73" s="11"/>
      <c r="G73" s="250">
        <v>113687.02</v>
      </c>
      <c r="H73" s="251"/>
      <c r="I73" s="250">
        <v>132000</v>
      </c>
      <c r="J73" s="251"/>
      <c r="K73" s="226">
        <v>132589.04999999999</v>
      </c>
      <c r="L73" s="227"/>
      <c r="M73" s="250">
        <v>137499.07</v>
      </c>
      <c r="N73" s="251"/>
      <c r="O73" s="98">
        <f>M73/G73*100</f>
        <v>120.94526710261206</v>
      </c>
      <c r="P73" s="98">
        <f t="shared" si="10"/>
        <v>103.70318665078302</v>
      </c>
      <c r="Q73" s="2"/>
    </row>
    <row r="74" spans="1:17" x14ac:dyDescent="0.25">
      <c r="A74" s="12">
        <v>3132</v>
      </c>
      <c r="B74" s="6" t="s">
        <v>52</v>
      </c>
      <c r="C74" s="6"/>
      <c r="D74" s="6"/>
      <c r="E74" s="6"/>
      <c r="F74" s="13"/>
      <c r="G74" s="252">
        <v>113687.02</v>
      </c>
      <c r="H74" s="253"/>
      <c r="I74" s="252">
        <v>132000</v>
      </c>
      <c r="J74" s="253"/>
      <c r="K74" s="224">
        <v>132589.04999999999</v>
      </c>
      <c r="L74" s="225"/>
      <c r="M74" s="252">
        <v>137499.07</v>
      </c>
      <c r="N74" s="253"/>
      <c r="O74" s="98">
        <f t="shared" si="11"/>
        <v>120.94526710261206</v>
      </c>
      <c r="P74" s="98">
        <f t="shared" si="10"/>
        <v>103.70318665078302</v>
      </c>
      <c r="Q74" s="2"/>
    </row>
    <row r="75" spans="1:17" x14ac:dyDescent="0.25">
      <c r="A75" s="17">
        <v>32</v>
      </c>
      <c r="B75" s="5" t="s">
        <v>53</v>
      </c>
      <c r="C75" s="5"/>
      <c r="D75" s="5"/>
      <c r="E75" s="5"/>
      <c r="F75" s="18"/>
      <c r="G75" s="292">
        <v>130123.52</v>
      </c>
      <c r="H75" s="293"/>
      <c r="I75" s="292">
        <f>SUM(I76,I81,I88,I98)</f>
        <v>129295.64</v>
      </c>
      <c r="J75" s="293"/>
      <c r="K75" s="228">
        <f>K76+K81+K88+K98</f>
        <v>158276.88999999998</v>
      </c>
      <c r="L75" s="229"/>
      <c r="M75" s="292">
        <v>143201.49</v>
      </c>
      <c r="N75" s="293"/>
      <c r="O75" s="98">
        <f>M75/G75*100</f>
        <v>110.05042747076008</v>
      </c>
      <c r="P75" s="98">
        <f t="shared" si="10"/>
        <v>90.475299331443779</v>
      </c>
      <c r="Q75" s="2"/>
    </row>
    <row r="76" spans="1:17" x14ac:dyDescent="0.25">
      <c r="A76" s="10">
        <v>321</v>
      </c>
      <c r="B76" s="4" t="s">
        <v>54</v>
      </c>
      <c r="C76" s="4"/>
      <c r="D76" s="4"/>
      <c r="E76" s="4"/>
      <c r="F76" s="11"/>
      <c r="G76" s="250">
        <v>60801.17</v>
      </c>
      <c r="H76" s="251"/>
      <c r="I76" s="250">
        <f>SUM(I77:J80)</f>
        <v>65050</v>
      </c>
      <c r="J76" s="251"/>
      <c r="K76" s="226">
        <f>K77+K78+K79</f>
        <v>64150</v>
      </c>
      <c r="L76" s="227"/>
      <c r="M76" s="250">
        <v>65248.480000000003</v>
      </c>
      <c r="N76" s="251"/>
      <c r="O76" s="98">
        <f>M76/G76*100</f>
        <v>107.31451384899337</v>
      </c>
      <c r="P76" s="98">
        <f t="shared" si="10"/>
        <v>101.71236165237725</v>
      </c>
      <c r="Q76" s="2"/>
    </row>
    <row r="77" spans="1:17" x14ac:dyDescent="0.25">
      <c r="A77" s="12">
        <v>3211</v>
      </c>
      <c r="B77" s="6" t="s">
        <v>55</v>
      </c>
      <c r="C77" s="6"/>
      <c r="D77" s="6"/>
      <c r="E77" s="6"/>
      <c r="F77" s="13"/>
      <c r="G77" s="252">
        <v>2429.4</v>
      </c>
      <c r="H77" s="253"/>
      <c r="I77" s="252">
        <v>3900</v>
      </c>
      <c r="J77" s="253"/>
      <c r="K77" s="224">
        <v>3000</v>
      </c>
      <c r="L77" s="225"/>
      <c r="M77" s="252">
        <v>6805</v>
      </c>
      <c r="N77" s="253"/>
      <c r="O77" s="98">
        <f>M77/G77*100</f>
        <v>280.11031530419029</v>
      </c>
      <c r="P77" s="98">
        <f t="shared" si="10"/>
        <v>226.83333333333334</v>
      </c>
      <c r="Q77" s="2"/>
    </row>
    <row r="78" spans="1:17" x14ac:dyDescent="0.25">
      <c r="A78" s="12">
        <v>3212</v>
      </c>
      <c r="B78" s="6" t="s">
        <v>56</v>
      </c>
      <c r="C78" s="6"/>
      <c r="D78" s="6"/>
      <c r="E78" s="6"/>
      <c r="F78" s="13"/>
      <c r="G78" s="252">
        <v>58141.77</v>
      </c>
      <c r="H78" s="253"/>
      <c r="I78" s="252">
        <v>60500</v>
      </c>
      <c r="J78" s="253"/>
      <c r="K78" s="224">
        <v>60500</v>
      </c>
      <c r="L78" s="225"/>
      <c r="M78" s="252">
        <v>58443.48</v>
      </c>
      <c r="N78" s="253"/>
      <c r="O78" s="98">
        <f>M78/G78*100</f>
        <v>100.51892125059145</v>
      </c>
      <c r="P78" s="98">
        <f t="shared" si="10"/>
        <v>96.600793388429764</v>
      </c>
      <c r="Q78" s="2"/>
    </row>
    <row r="79" spans="1:17" x14ac:dyDescent="0.25">
      <c r="A79" s="12">
        <v>3213</v>
      </c>
      <c r="B79" s="6" t="s">
        <v>57</v>
      </c>
      <c r="C79" s="6"/>
      <c r="D79" s="6"/>
      <c r="E79" s="6"/>
      <c r="F79" s="13"/>
      <c r="G79" s="252">
        <v>230</v>
      </c>
      <c r="H79" s="253"/>
      <c r="I79" s="252">
        <v>650</v>
      </c>
      <c r="J79" s="253"/>
      <c r="K79" s="224">
        <v>650</v>
      </c>
      <c r="L79" s="225"/>
      <c r="M79" s="252">
        <v>0</v>
      </c>
      <c r="N79" s="253"/>
      <c r="O79" s="98">
        <f>M79/G79*100</f>
        <v>0</v>
      </c>
      <c r="P79" s="98">
        <f t="shared" si="10"/>
        <v>0</v>
      </c>
      <c r="Q79" s="2"/>
    </row>
    <row r="80" spans="1:17" x14ac:dyDescent="0.25">
      <c r="A80" s="12">
        <v>3214</v>
      </c>
      <c r="B80" s="6" t="s">
        <v>84</v>
      </c>
      <c r="C80" s="6"/>
      <c r="D80" s="6"/>
      <c r="E80" s="6"/>
      <c r="F80" s="13"/>
      <c r="G80" s="252">
        <v>0</v>
      </c>
      <c r="H80" s="253"/>
      <c r="I80" s="252">
        <v>0</v>
      </c>
      <c r="J80" s="253"/>
      <c r="K80" s="224">
        <v>0</v>
      </c>
      <c r="L80" s="225"/>
      <c r="M80" s="252">
        <v>0</v>
      </c>
      <c r="N80" s="253"/>
      <c r="O80" s="98" t="e">
        <f t="shared" si="11"/>
        <v>#DIV/0!</v>
      </c>
      <c r="P80" s="98" t="e">
        <f t="shared" ref="P80:P98" si="12">M80/I80*100</f>
        <v>#DIV/0!</v>
      </c>
      <c r="Q80" s="2"/>
    </row>
    <row r="81" spans="1:17" x14ac:dyDescent="0.25">
      <c r="A81" s="10">
        <v>322</v>
      </c>
      <c r="B81" s="4" t="s">
        <v>58</v>
      </c>
      <c r="C81" s="4"/>
      <c r="D81" s="4"/>
      <c r="E81" s="4"/>
      <c r="F81" s="11"/>
      <c r="G81" s="250">
        <v>29485.78</v>
      </c>
      <c r="H81" s="251"/>
      <c r="I81" s="250">
        <f>SUM(I82:J87)</f>
        <v>30900</v>
      </c>
      <c r="J81" s="251"/>
      <c r="K81" s="226">
        <f>K82+K83+K84+K85+K86+K87</f>
        <v>51443.839999999997</v>
      </c>
      <c r="L81" s="227"/>
      <c r="M81" s="250">
        <v>46964.35</v>
      </c>
      <c r="N81" s="251"/>
      <c r="O81" s="98">
        <f t="shared" ref="O81:O99" si="13">M81/G81*100</f>
        <v>159.27796381849149</v>
      </c>
      <c r="P81" s="98">
        <f t="shared" ref="P81:P90" si="14">M81/K81*100</f>
        <v>91.292465725731205</v>
      </c>
      <c r="Q81" s="2"/>
    </row>
    <row r="82" spans="1:17" x14ac:dyDescent="0.25">
      <c r="A82" s="12">
        <v>3221</v>
      </c>
      <c r="B82" s="6" t="s">
        <v>59</v>
      </c>
      <c r="C82" s="6"/>
      <c r="D82" s="6"/>
      <c r="E82" s="6"/>
      <c r="F82" s="13"/>
      <c r="G82" s="252">
        <v>1975.27</v>
      </c>
      <c r="H82" s="253"/>
      <c r="I82" s="252">
        <v>2400</v>
      </c>
      <c r="J82" s="253"/>
      <c r="K82" s="224">
        <v>3400</v>
      </c>
      <c r="L82" s="225"/>
      <c r="M82" s="252">
        <v>3128.43</v>
      </c>
      <c r="N82" s="253"/>
      <c r="O82" s="98">
        <f t="shared" si="13"/>
        <v>158.37986705614929</v>
      </c>
      <c r="P82" s="98">
        <f t="shared" si="14"/>
        <v>92.012647058823532</v>
      </c>
      <c r="Q82" s="2"/>
    </row>
    <row r="83" spans="1:17" x14ac:dyDescent="0.25">
      <c r="A83" s="12">
        <v>3222</v>
      </c>
      <c r="B83" s="6" t="s">
        <v>85</v>
      </c>
      <c r="C83" s="6"/>
      <c r="D83" s="6"/>
      <c r="E83" s="6"/>
      <c r="F83" s="13"/>
      <c r="G83" s="252">
        <v>2597</v>
      </c>
      <c r="H83" s="253"/>
      <c r="I83" s="252">
        <v>2500</v>
      </c>
      <c r="J83" s="253"/>
      <c r="K83" s="224">
        <v>6543.84</v>
      </c>
      <c r="L83" s="225"/>
      <c r="M83" s="252">
        <v>6686.62</v>
      </c>
      <c r="N83" s="253"/>
      <c r="O83" s="98">
        <f t="shared" si="13"/>
        <v>257.47477859068158</v>
      </c>
      <c r="P83" s="98">
        <f t="shared" si="14"/>
        <v>102.18189931294164</v>
      </c>
      <c r="Q83" s="2"/>
    </row>
    <row r="84" spans="1:17" x14ac:dyDescent="0.25">
      <c r="A84" s="12">
        <v>3223</v>
      </c>
      <c r="B84" s="6" t="s">
        <v>60</v>
      </c>
      <c r="C84" s="6"/>
      <c r="D84" s="6"/>
      <c r="E84" s="6"/>
      <c r="F84" s="13"/>
      <c r="G84" s="252">
        <v>21835.32</v>
      </c>
      <c r="H84" s="253"/>
      <c r="I84" s="252">
        <v>23500</v>
      </c>
      <c r="J84" s="253"/>
      <c r="K84" s="224">
        <v>35000</v>
      </c>
      <c r="L84" s="225"/>
      <c r="M84" s="252">
        <v>31755.78</v>
      </c>
      <c r="N84" s="253"/>
      <c r="O84" s="98">
        <f t="shared" si="13"/>
        <v>145.43308730991805</v>
      </c>
      <c r="P84" s="98">
        <f t="shared" si="14"/>
        <v>90.730800000000002</v>
      </c>
      <c r="Q84" s="2"/>
    </row>
    <row r="85" spans="1:17" x14ac:dyDescent="0.25">
      <c r="A85" s="12">
        <v>3224</v>
      </c>
      <c r="B85" s="6" t="s">
        <v>61</v>
      </c>
      <c r="C85" s="6"/>
      <c r="D85" s="6"/>
      <c r="E85" s="6"/>
      <c r="F85" s="13"/>
      <c r="G85" s="252">
        <v>2198.61</v>
      </c>
      <c r="H85" s="253"/>
      <c r="I85" s="252">
        <v>2000</v>
      </c>
      <c r="J85" s="253"/>
      <c r="K85" s="224">
        <v>4500</v>
      </c>
      <c r="L85" s="225"/>
      <c r="M85" s="252">
        <v>4168.51</v>
      </c>
      <c r="N85" s="253"/>
      <c r="O85" s="98">
        <f t="shared" si="13"/>
        <v>189.59751843210029</v>
      </c>
      <c r="P85" s="98">
        <f t="shared" si="14"/>
        <v>92.63355555555556</v>
      </c>
      <c r="Q85" s="2"/>
    </row>
    <row r="86" spans="1:17" x14ac:dyDescent="0.25">
      <c r="A86" s="12">
        <v>3225</v>
      </c>
      <c r="B86" s="6" t="s">
        <v>62</v>
      </c>
      <c r="C86" s="6"/>
      <c r="D86" s="6"/>
      <c r="E86" s="6"/>
      <c r="F86" s="13"/>
      <c r="G86" s="252">
        <v>879.58</v>
      </c>
      <c r="H86" s="253"/>
      <c r="I86" s="252">
        <v>500</v>
      </c>
      <c r="J86" s="253"/>
      <c r="K86" s="224">
        <v>1700</v>
      </c>
      <c r="L86" s="225"/>
      <c r="M86" s="252">
        <v>1147.53</v>
      </c>
      <c r="N86" s="253"/>
      <c r="O86" s="98">
        <f t="shared" si="13"/>
        <v>130.46340298778964</v>
      </c>
      <c r="P86" s="98">
        <f t="shared" si="14"/>
        <v>67.501764705882351</v>
      </c>
      <c r="Q86" s="2"/>
    </row>
    <row r="87" spans="1:17" x14ac:dyDescent="0.25">
      <c r="A87" s="12">
        <v>3227</v>
      </c>
      <c r="B87" s="6" t="s">
        <v>63</v>
      </c>
      <c r="C87" s="6"/>
      <c r="D87" s="6"/>
      <c r="E87" s="6"/>
      <c r="F87" s="13"/>
      <c r="G87" s="252">
        <v>0</v>
      </c>
      <c r="H87" s="253"/>
      <c r="I87" s="252">
        <v>0</v>
      </c>
      <c r="J87" s="253"/>
      <c r="K87" s="224">
        <v>300</v>
      </c>
      <c r="L87" s="225"/>
      <c r="M87" s="252">
        <v>77.48</v>
      </c>
      <c r="N87" s="253"/>
      <c r="O87" s="98" t="e">
        <f t="shared" si="13"/>
        <v>#DIV/0!</v>
      </c>
      <c r="P87" s="98">
        <f t="shared" si="14"/>
        <v>25.826666666666672</v>
      </c>
      <c r="Q87" s="2"/>
    </row>
    <row r="88" spans="1:17" x14ac:dyDescent="0.25">
      <c r="A88" s="10">
        <v>323</v>
      </c>
      <c r="B88" s="4" t="s">
        <v>64</v>
      </c>
      <c r="C88" s="4"/>
      <c r="D88" s="4"/>
      <c r="E88" s="4"/>
      <c r="F88" s="11"/>
      <c r="G88" s="250">
        <v>24243.96</v>
      </c>
      <c r="H88" s="251"/>
      <c r="I88" s="250">
        <f>SUM(I89:J97)</f>
        <v>20730.02</v>
      </c>
      <c r="J88" s="251"/>
      <c r="K88" s="226">
        <f>K89+K90+K92+K93+K94+K95+K96+K97</f>
        <v>30024.799999999999</v>
      </c>
      <c r="L88" s="227"/>
      <c r="M88" s="250">
        <v>25233.41</v>
      </c>
      <c r="N88" s="251"/>
      <c r="O88" s="98">
        <f t="shared" si="13"/>
        <v>104.08122270454167</v>
      </c>
      <c r="P88" s="98">
        <f t="shared" si="14"/>
        <v>84.041892035916973</v>
      </c>
      <c r="Q88" s="2"/>
    </row>
    <row r="89" spans="1:17" x14ac:dyDescent="0.25">
      <c r="A89" s="12">
        <v>3231</v>
      </c>
      <c r="B89" s="6" t="s">
        <v>65</v>
      </c>
      <c r="C89" s="6"/>
      <c r="D89" s="6"/>
      <c r="E89" s="6"/>
      <c r="F89" s="13"/>
      <c r="G89" s="252">
        <v>1788.51</v>
      </c>
      <c r="H89" s="253"/>
      <c r="I89" s="252">
        <v>1800</v>
      </c>
      <c r="J89" s="253"/>
      <c r="K89" s="224">
        <v>1800</v>
      </c>
      <c r="L89" s="225"/>
      <c r="M89" s="252">
        <v>1806.02</v>
      </c>
      <c r="N89" s="253"/>
      <c r="O89" s="98">
        <f t="shared" si="13"/>
        <v>100.97902723496095</v>
      </c>
      <c r="P89" s="98">
        <f t="shared" si="14"/>
        <v>100.33444444444444</v>
      </c>
      <c r="Q89" s="2"/>
    </row>
    <row r="90" spans="1:17" x14ac:dyDescent="0.25">
      <c r="A90" s="12">
        <v>3232</v>
      </c>
      <c r="B90" s="6" t="s">
        <v>66</v>
      </c>
      <c r="C90" s="6"/>
      <c r="D90" s="6"/>
      <c r="E90" s="6"/>
      <c r="F90" s="13"/>
      <c r="G90" s="252">
        <v>1652.66</v>
      </c>
      <c r="H90" s="253"/>
      <c r="I90" s="252">
        <v>3000</v>
      </c>
      <c r="J90" s="253"/>
      <c r="K90" s="224">
        <v>8120.25</v>
      </c>
      <c r="L90" s="225"/>
      <c r="M90" s="252">
        <v>9011.1299999999992</v>
      </c>
      <c r="N90" s="253"/>
      <c r="O90" s="98">
        <f t="shared" si="13"/>
        <v>545.25008168649322</v>
      </c>
      <c r="P90" s="98">
        <f t="shared" si="14"/>
        <v>110.97109079153967</v>
      </c>
      <c r="Q90" s="2"/>
    </row>
    <row r="91" spans="1:17" x14ac:dyDescent="0.25">
      <c r="A91" s="12">
        <v>3233</v>
      </c>
      <c r="B91" s="6" t="s">
        <v>87</v>
      </c>
      <c r="C91" s="6"/>
      <c r="D91" s="6"/>
      <c r="E91" s="6"/>
      <c r="F91" s="13"/>
      <c r="G91" s="252">
        <v>248.85</v>
      </c>
      <c r="H91" s="253"/>
      <c r="I91" s="252">
        <v>0</v>
      </c>
      <c r="J91" s="253"/>
      <c r="K91" s="224">
        <v>0</v>
      </c>
      <c r="L91" s="225"/>
      <c r="M91" s="252">
        <v>0</v>
      </c>
      <c r="N91" s="253"/>
      <c r="O91" s="98">
        <f t="shared" si="13"/>
        <v>0</v>
      </c>
      <c r="P91" s="98" t="e">
        <f t="shared" si="12"/>
        <v>#DIV/0!</v>
      </c>
      <c r="Q91" s="2"/>
    </row>
    <row r="92" spans="1:17" x14ac:dyDescent="0.25">
      <c r="A92" s="12">
        <v>3234</v>
      </c>
      <c r="B92" s="6" t="s">
        <v>86</v>
      </c>
      <c r="C92" s="6"/>
      <c r="D92" s="6"/>
      <c r="E92" s="6"/>
      <c r="F92" s="13"/>
      <c r="G92" s="252">
        <v>3088.21</v>
      </c>
      <c r="H92" s="253"/>
      <c r="I92" s="252">
        <v>3000</v>
      </c>
      <c r="J92" s="253"/>
      <c r="K92" s="254">
        <v>4000</v>
      </c>
      <c r="L92" s="255"/>
      <c r="M92" s="252">
        <v>3891.65</v>
      </c>
      <c r="N92" s="253"/>
      <c r="O92" s="98">
        <f t="shared" si="13"/>
        <v>126.01636546737431</v>
      </c>
      <c r="P92" s="98">
        <f t="shared" si="12"/>
        <v>129.72166666666666</v>
      </c>
      <c r="Q92" s="2"/>
    </row>
    <row r="93" spans="1:17" x14ac:dyDescent="0.25">
      <c r="A93" s="12">
        <v>3235</v>
      </c>
      <c r="B93" s="6" t="s">
        <v>67</v>
      </c>
      <c r="C93" s="6"/>
      <c r="D93" s="6"/>
      <c r="E93" s="6"/>
      <c r="F93" s="13"/>
      <c r="G93" s="252">
        <v>8101.25</v>
      </c>
      <c r="H93" s="253"/>
      <c r="I93" s="252">
        <v>4200</v>
      </c>
      <c r="J93" s="253"/>
      <c r="K93" s="256">
        <v>6500</v>
      </c>
      <c r="L93" s="257"/>
      <c r="M93" s="252">
        <v>3690.84</v>
      </c>
      <c r="N93" s="253"/>
      <c r="O93" s="98">
        <f t="shared" si="13"/>
        <v>45.558895232217253</v>
      </c>
      <c r="P93" s="98">
        <f t="shared" si="12"/>
        <v>87.877142857142871</v>
      </c>
      <c r="Q93" s="2"/>
    </row>
    <row r="94" spans="1:17" x14ac:dyDescent="0.25">
      <c r="A94" s="12">
        <v>3236</v>
      </c>
      <c r="B94" s="6" t="s">
        <v>68</v>
      </c>
      <c r="C94" s="6"/>
      <c r="D94" s="6"/>
      <c r="E94" s="6"/>
      <c r="F94" s="13"/>
      <c r="G94" s="252">
        <v>2600</v>
      </c>
      <c r="H94" s="253"/>
      <c r="I94" s="252">
        <v>1900</v>
      </c>
      <c r="J94" s="253"/>
      <c r="K94" s="224">
        <v>1920</v>
      </c>
      <c r="L94" s="225"/>
      <c r="M94" s="252">
        <v>1821.04</v>
      </c>
      <c r="N94" s="253"/>
      <c r="O94" s="98">
        <f t="shared" si="13"/>
        <v>70.040000000000006</v>
      </c>
      <c r="P94" s="98">
        <f t="shared" si="12"/>
        <v>95.844210526315791</v>
      </c>
      <c r="Q94" s="2"/>
    </row>
    <row r="95" spans="1:17" x14ac:dyDescent="0.25">
      <c r="A95" s="12">
        <v>3237</v>
      </c>
      <c r="B95" s="6" t="s">
        <v>69</v>
      </c>
      <c r="C95" s="6"/>
      <c r="D95" s="6"/>
      <c r="E95" s="6"/>
      <c r="F95" s="13"/>
      <c r="G95" s="252">
        <v>3597.03</v>
      </c>
      <c r="H95" s="253"/>
      <c r="I95" s="252">
        <v>3230.02</v>
      </c>
      <c r="J95" s="253"/>
      <c r="K95" s="224">
        <v>4634.55</v>
      </c>
      <c r="L95" s="225"/>
      <c r="M95" s="252">
        <v>1817.46</v>
      </c>
      <c r="N95" s="253"/>
      <c r="O95" s="98">
        <f t="shared" si="13"/>
        <v>50.52668451472465</v>
      </c>
      <c r="P95" s="98">
        <f t="shared" si="12"/>
        <v>56.267763047906826</v>
      </c>
      <c r="Q95" s="2"/>
    </row>
    <row r="96" spans="1:17" x14ac:dyDescent="0.25">
      <c r="A96" s="12">
        <v>3238</v>
      </c>
      <c r="B96" s="6" t="s">
        <v>70</v>
      </c>
      <c r="C96" s="6"/>
      <c r="D96" s="6"/>
      <c r="E96" s="6"/>
      <c r="F96" s="13"/>
      <c r="G96" s="252">
        <v>2860.82</v>
      </c>
      <c r="H96" s="253"/>
      <c r="I96" s="252">
        <v>3400</v>
      </c>
      <c r="J96" s="253"/>
      <c r="K96" s="224">
        <v>2700</v>
      </c>
      <c r="L96" s="225"/>
      <c r="M96" s="252">
        <v>2931.64</v>
      </c>
      <c r="N96" s="253"/>
      <c r="O96" s="98">
        <f t="shared" si="13"/>
        <v>102.47551401346466</v>
      </c>
      <c r="P96" s="98">
        <f t="shared" si="12"/>
        <v>86.224705882352936</v>
      </c>
      <c r="Q96" s="2"/>
    </row>
    <row r="97" spans="1:17" x14ac:dyDescent="0.25">
      <c r="A97" s="12">
        <v>3239</v>
      </c>
      <c r="B97" s="6" t="s">
        <v>71</v>
      </c>
      <c r="C97" s="6"/>
      <c r="D97" s="6"/>
      <c r="E97" s="6"/>
      <c r="F97" s="13"/>
      <c r="G97" s="252">
        <v>306.63</v>
      </c>
      <c r="H97" s="253"/>
      <c r="I97" s="252">
        <v>200</v>
      </c>
      <c r="J97" s="253"/>
      <c r="K97" s="224">
        <v>350</v>
      </c>
      <c r="L97" s="225"/>
      <c r="M97" s="252">
        <v>263.63</v>
      </c>
      <c r="N97" s="253"/>
      <c r="O97" s="98">
        <f t="shared" si="13"/>
        <v>85.976584156801366</v>
      </c>
      <c r="P97" s="98">
        <f t="shared" si="12"/>
        <v>131.815</v>
      </c>
      <c r="Q97" s="2"/>
    </row>
    <row r="98" spans="1:17" x14ac:dyDescent="0.25">
      <c r="A98" s="10">
        <v>329</v>
      </c>
      <c r="B98" s="4" t="s">
        <v>72</v>
      </c>
      <c r="C98" s="4"/>
      <c r="D98" s="4"/>
      <c r="E98" s="4"/>
      <c r="F98" s="11"/>
      <c r="G98" s="250">
        <v>15592.61</v>
      </c>
      <c r="H98" s="251"/>
      <c r="I98" s="250">
        <f>SUM(I99:J106)</f>
        <v>12615.62</v>
      </c>
      <c r="J98" s="251"/>
      <c r="K98" s="224">
        <f>K101+K102+K103+K104+K106</f>
        <v>12658.25</v>
      </c>
      <c r="L98" s="225"/>
      <c r="M98" s="250">
        <v>5755.25</v>
      </c>
      <c r="N98" s="251"/>
      <c r="O98" s="98">
        <f t="shared" si="13"/>
        <v>36.910113188234682</v>
      </c>
      <c r="P98" s="98">
        <f t="shared" si="12"/>
        <v>45.620032943287761</v>
      </c>
      <c r="Q98" s="2"/>
    </row>
    <row r="99" spans="1:17" x14ac:dyDescent="0.25">
      <c r="A99" s="15">
        <v>3291</v>
      </c>
      <c r="B99" s="300" t="s">
        <v>73</v>
      </c>
      <c r="C99" s="300"/>
      <c r="D99" s="300"/>
      <c r="E99" s="300"/>
      <c r="F99" s="301"/>
      <c r="G99" s="271">
        <v>0</v>
      </c>
      <c r="H99" s="259"/>
      <c r="I99" s="271">
        <v>0</v>
      </c>
      <c r="J99" s="291"/>
      <c r="K99" s="258">
        <v>0</v>
      </c>
      <c r="L99" s="259"/>
      <c r="M99" s="271">
        <v>0</v>
      </c>
      <c r="N99" s="259"/>
      <c r="O99" s="265" t="e">
        <f t="shared" si="13"/>
        <v>#DIV/0!</v>
      </c>
      <c r="P99" s="265" t="e">
        <f>M99/I99*100</f>
        <v>#DIV/0!</v>
      </c>
      <c r="Q99" s="2"/>
    </row>
    <row r="100" spans="1:17" x14ac:dyDescent="0.25">
      <c r="A100" s="23"/>
      <c r="B100" s="300"/>
      <c r="C100" s="300"/>
      <c r="D100" s="300"/>
      <c r="E100" s="300"/>
      <c r="F100" s="301"/>
      <c r="G100" s="272"/>
      <c r="H100" s="261"/>
      <c r="I100" s="272"/>
      <c r="J100" s="358"/>
      <c r="K100" s="260"/>
      <c r="L100" s="261"/>
      <c r="M100" s="272"/>
      <c r="N100" s="261"/>
      <c r="O100" s="266"/>
      <c r="P100" s="266"/>
      <c r="Q100" s="2"/>
    </row>
    <row r="101" spans="1:17" x14ac:dyDescent="0.25">
      <c r="A101" s="12">
        <v>3292</v>
      </c>
      <c r="B101" s="6" t="s">
        <v>74</v>
      </c>
      <c r="C101" s="6"/>
      <c r="D101" s="6"/>
      <c r="E101" s="6"/>
      <c r="F101" s="13"/>
      <c r="G101" s="252">
        <v>15.64</v>
      </c>
      <c r="H101" s="253"/>
      <c r="I101" s="252">
        <v>100</v>
      </c>
      <c r="J101" s="253"/>
      <c r="K101" s="224">
        <v>100</v>
      </c>
      <c r="L101" s="225"/>
      <c r="M101" s="264">
        <v>31.74</v>
      </c>
      <c r="N101" s="264"/>
      <c r="O101" s="39">
        <f>M101/G101*100</f>
        <v>202.94117647058823</v>
      </c>
      <c r="P101" s="39">
        <f>M101/I101*100</f>
        <v>31.739999999999995</v>
      </c>
      <c r="Q101" s="2"/>
    </row>
    <row r="102" spans="1:17" x14ac:dyDescent="0.25">
      <c r="A102" s="12">
        <v>3293</v>
      </c>
      <c r="B102" s="6" t="s">
        <v>75</v>
      </c>
      <c r="C102" s="6"/>
      <c r="D102" s="6"/>
      <c r="E102" s="6"/>
      <c r="F102" s="13"/>
      <c r="G102" s="252">
        <v>0</v>
      </c>
      <c r="H102" s="253"/>
      <c r="I102" s="252">
        <v>0</v>
      </c>
      <c r="J102" s="253"/>
      <c r="K102" s="224">
        <v>200</v>
      </c>
      <c r="L102" s="225"/>
      <c r="M102" s="264">
        <v>200</v>
      </c>
      <c r="N102" s="264"/>
      <c r="O102" s="39" t="e">
        <f>M102/G102*100</f>
        <v>#DIV/0!</v>
      </c>
      <c r="P102" s="39" t="e">
        <f t="shared" ref="P102:P106" si="15">M102/I102*100</f>
        <v>#DIV/0!</v>
      </c>
      <c r="Q102" s="2"/>
    </row>
    <row r="103" spans="1:17" x14ac:dyDescent="0.25">
      <c r="A103" s="12">
        <v>3294</v>
      </c>
      <c r="B103" s="6" t="s">
        <v>182</v>
      </c>
      <c r="C103" s="6"/>
      <c r="D103" s="6"/>
      <c r="E103" s="6"/>
      <c r="F103" s="13"/>
      <c r="G103" s="252">
        <v>135</v>
      </c>
      <c r="H103" s="298"/>
      <c r="I103" s="252">
        <v>150</v>
      </c>
      <c r="J103" s="298"/>
      <c r="K103" s="262">
        <v>150</v>
      </c>
      <c r="L103" s="263"/>
      <c r="M103" s="252">
        <v>140</v>
      </c>
      <c r="N103" s="298"/>
      <c r="O103" s="39">
        <f>M103/G103*100</f>
        <v>103.7037037037037</v>
      </c>
      <c r="P103" s="39">
        <f t="shared" si="15"/>
        <v>93.333333333333329</v>
      </c>
      <c r="Q103" s="2"/>
    </row>
    <row r="104" spans="1:17" x14ac:dyDescent="0.25">
      <c r="A104" s="12">
        <v>3295</v>
      </c>
      <c r="B104" s="6" t="s">
        <v>76</v>
      </c>
      <c r="C104" s="6"/>
      <c r="D104" s="6"/>
      <c r="E104" s="6"/>
      <c r="F104" s="13"/>
      <c r="G104" s="252">
        <v>1920</v>
      </c>
      <c r="H104" s="253"/>
      <c r="I104" s="252">
        <v>2000</v>
      </c>
      <c r="J104" s="253"/>
      <c r="K104" s="224">
        <v>1000</v>
      </c>
      <c r="L104" s="225"/>
      <c r="M104" s="264">
        <v>0</v>
      </c>
      <c r="N104" s="264"/>
      <c r="O104" s="39">
        <f t="shared" ref="O104:O105" si="16">M104/G104*100</f>
        <v>0</v>
      </c>
      <c r="P104" s="39">
        <f t="shared" si="15"/>
        <v>0</v>
      </c>
      <c r="Q104" s="2"/>
    </row>
    <row r="105" spans="1:17" x14ac:dyDescent="0.25">
      <c r="A105" s="12">
        <v>3296</v>
      </c>
      <c r="B105" s="6" t="s">
        <v>77</v>
      </c>
      <c r="C105" s="6"/>
      <c r="D105" s="6"/>
      <c r="E105" s="6"/>
      <c r="F105" s="13"/>
      <c r="G105" s="252">
        <v>0</v>
      </c>
      <c r="H105" s="253"/>
      <c r="I105" s="252">
        <v>0</v>
      </c>
      <c r="J105" s="253"/>
      <c r="K105" s="224"/>
      <c r="L105" s="225"/>
      <c r="M105" s="264">
        <v>0</v>
      </c>
      <c r="N105" s="264"/>
      <c r="O105" s="39" t="e">
        <f t="shared" si="16"/>
        <v>#DIV/0!</v>
      </c>
      <c r="P105" s="39" t="e">
        <f t="shared" si="15"/>
        <v>#DIV/0!</v>
      </c>
      <c r="Q105" s="2"/>
    </row>
    <row r="106" spans="1:17" x14ac:dyDescent="0.25">
      <c r="A106" s="12">
        <v>3299</v>
      </c>
      <c r="B106" s="6" t="s">
        <v>72</v>
      </c>
      <c r="C106" s="6"/>
      <c r="D106" s="6"/>
      <c r="E106" s="6"/>
      <c r="F106" s="13"/>
      <c r="G106" s="252">
        <v>13521.97</v>
      </c>
      <c r="H106" s="253"/>
      <c r="I106" s="252">
        <v>10365.620000000001</v>
      </c>
      <c r="J106" s="253"/>
      <c r="K106" s="224">
        <v>11208.25</v>
      </c>
      <c r="L106" s="225"/>
      <c r="M106" s="264">
        <v>5383.51</v>
      </c>
      <c r="N106" s="264"/>
      <c r="O106" s="39">
        <f>M106/G106*100</f>
        <v>39.813059783448715</v>
      </c>
      <c r="P106" s="39">
        <f t="shared" si="15"/>
        <v>51.936208350296468</v>
      </c>
      <c r="Q106" s="2"/>
    </row>
    <row r="107" spans="1:17" x14ac:dyDescent="0.25">
      <c r="A107" s="8">
        <v>37</v>
      </c>
      <c r="B107" s="242" t="s">
        <v>120</v>
      </c>
      <c r="C107" s="242"/>
      <c r="D107" s="242"/>
      <c r="E107" s="242"/>
      <c r="F107" s="243"/>
      <c r="G107" s="246">
        <v>0</v>
      </c>
      <c r="H107" s="247"/>
      <c r="I107" s="246">
        <v>0</v>
      </c>
      <c r="J107" s="295"/>
      <c r="K107" s="238"/>
      <c r="L107" s="239"/>
      <c r="M107" s="246">
        <v>617.76</v>
      </c>
      <c r="N107" s="247"/>
      <c r="O107" s="265" t="e">
        <f>M107/G107*100</f>
        <v>#DIV/0!</v>
      </c>
      <c r="P107" s="265" t="e">
        <f>M107/I107*100</f>
        <v>#DIV/0!</v>
      </c>
      <c r="Q107" s="2"/>
    </row>
    <row r="108" spans="1:17" x14ac:dyDescent="0.25">
      <c r="A108" s="33"/>
      <c r="B108" s="244"/>
      <c r="C108" s="244"/>
      <c r="D108" s="244"/>
      <c r="E108" s="244"/>
      <c r="F108" s="245"/>
      <c r="G108" s="248"/>
      <c r="H108" s="249"/>
      <c r="I108" s="248"/>
      <c r="J108" s="290"/>
      <c r="K108" s="296"/>
      <c r="L108" s="297"/>
      <c r="M108" s="248"/>
      <c r="N108" s="249"/>
      <c r="O108" s="266"/>
      <c r="P108" s="266"/>
      <c r="Q108" s="2"/>
    </row>
    <row r="109" spans="1:17" x14ac:dyDescent="0.25">
      <c r="A109" s="10">
        <v>372</v>
      </c>
      <c r="B109" s="4" t="s">
        <v>121</v>
      </c>
      <c r="C109" s="4"/>
      <c r="D109" s="4"/>
      <c r="E109" s="4"/>
      <c r="F109" s="11"/>
      <c r="G109" s="250">
        <v>0</v>
      </c>
      <c r="H109" s="251"/>
      <c r="I109" s="250">
        <v>0</v>
      </c>
      <c r="J109" s="251"/>
      <c r="K109" s="226"/>
      <c r="L109" s="227"/>
      <c r="M109" s="250">
        <v>617.76</v>
      </c>
      <c r="N109" s="251"/>
      <c r="O109" s="39" t="e">
        <f>M109/G109*100</f>
        <v>#DIV/0!</v>
      </c>
      <c r="P109" s="39" t="e">
        <f>M109/I109*100</f>
        <v>#DIV/0!</v>
      </c>
      <c r="Q109" s="2"/>
    </row>
    <row r="110" spans="1:17" x14ac:dyDescent="0.25">
      <c r="A110" s="15">
        <v>3721</v>
      </c>
      <c r="B110" s="7" t="s">
        <v>122</v>
      </c>
      <c r="C110" s="7"/>
      <c r="D110" s="7"/>
      <c r="E110" s="7"/>
      <c r="F110" s="24"/>
      <c r="G110" s="271">
        <v>0</v>
      </c>
      <c r="H110" s="291"/>
      <c r="I110" s="271">
        <v>0</v>
      </c>
      <c r="J110" s="291"/>
      <c r="K110" s="224"/>
      <c r="L110" s="225"/>
      <c r="M110" s="271">
        <v>617.76</v>
      </c>
      <c r="N110" s="291"/>
      <c r="O110" s="39" t="e">
        <f t="shared" ref="O110:O123" si="17">M110/G110*100</f>
        <v>#DIV/0!</v>
      </c>
      <c r="P110" s="39" t="e">
        <f t="shared" ref="P110:P114" si="18">M110/I110*100</f>
        <v>#DIV/0!</v>
      </c>
      <c r="Q110" s="2"/>
    </row>
    <row r="111" spans="1:17" x14ac:dyDescent="0.25">
      <c r="A111" s="15">
        <v>3722</v>
      </c>
      <c r="B111" s="7" t="s">
        <v>124</v>
      </c>
      <c r="C111" s="7"/>
      <c r="D111" s="7"/>
      <c r="E111" s="7"/>
      <c r="F111" s="24"/>
      <c r="G111" s="271">
        <v>0</v>
      </c>
      <c r="H111" s="291"/>
      <c r="I111" s="271">
        <v>0</v>
      </c>
      <c r="J111" s="291"/>
      <c r="K111" s="224"/>
      <c r="L111" s="225"/>
      <c r="M111" s="271">
        <v>617.76</v>
      </c>
      <c r="N111" s="291"/>
      <c r="O111" s="39" t="e">
        <f t="shared" si="17"/>
        <v>#DIV/0!</v>
      </c>
      <c r="P111" s="39" t="e">
        <f t="shared" si="18"/>
        <v>#DIV/0!</v>
      </c>
      <c r="Q111" s="2"/>
    </row>
    <row r="112" spans="1:17" x14ac:dyDescent="0.25">
      <c r="A112" s="17">
        <v>38</v>
      </c>
      <c r="B112" s="5" t="s">
        <v>123</v>
      </c>
      <c r="C112" s="5"/>
      <c r="D112" s="5"/>
      <c r="E112" s="5"/>
      <c r="F112" s="18"/>
      <c r="G112" s="292">
        <v>180</v>
      </c>
      <c r="H112" s="293"/>
      <c r="I112" s="292">
        <v>220</v>
      </c>
      <c r="J112" s="293"/>
      <c r="K112" s="228">
        <v>220</v>
      </c>
      <c r="L112" s="229"/>
      <c r="M112" s="292">
        <v>220</v>
      </c>
      <c r="N112" s="293"/>
      <c r="O112" s="39">
        <f>M112/G112*100</f>
        <v>122.22222222222223</v>
      </c>
      <c r="P112" s="39">
        <f t="shared" si="18"/>
        <v>100</v>
      </c>
      <c r="Q112" s="2"/>
    </row>
    <row r="113" spans="1:19" x14ac:dyDescent="0.25">
      <c r="A113" s="10">
        <v>381</v>
      </c>
      <c r="B113" s="4" t="s">
        <v>31</v>
      </c>
      <c r="C113" s="4"/>
      <c r="D113" s="4"/>
      <c r="E113" s="4"/>
      <c r="F113" s="11"/>
      <c r="G113" s="250">
        <v>180</v>
      </c>
      <c r="H113" s="251"/>
      <c r="I113" s="250">
        <v>220</v>
      </c>
      <c r="J113" s="251"/>
      <c r="K113" s="226">
        <v>220</v>
      </c>
      <c r="L113" s="227"/>
      <c r="M113" s="250">
        <v>220</v>
      </c>
      <c r="N113" s="251"/>
      <c r="O113" s="39">
        <f t="shared" si="17"/>
        <v>122.22222222222223</v>
      </c>
      <c r="P113" s="39">
        <f t="shared" si="18"/>
        <v>100</v>
      </c>
      <c r="Q113" s="2"/>
    </row>
    <row r="114" spans="1:19" ht="15.75" thickBot="1" x14ac:dyDescent="0.3">
      <c r="A114" s="15">
        <v>3812</v>
      </c>
      <c r="B114" s="7" t="s">
        <v>155</v>
      </c>
      <c r="C114" s="7"/>
      <c r="D114" s="7"/>
      <c r="E114" s="7"/>
      <c r="F114" s="24"/>
      <c r="G114" s="271">
        <v>180</v>
      </c>
      <c r="H114" s="291"/>
      <c r="I114" s="271">
        <v>220</v>
      </c>
      <c r="J114" s="291"/>
      <c r="K114" s="232">
        <v>220</v>
      </c>
      <c r="L114" s="233"/>
      <c r="M114" s="271">
        <v>220</v>
      </c>
      <c r="N114" s="291"/>
      <c r="O114" s="97">
        <f t="shared" si="17"/>
        <v>122.22222222222223</v>
      </c>
      <c r="P114" s="39">
        <f t="shared" si="18"/>
        <v>100</v>
      </c>
      <c r="Q114" s="2"/>
    </row>
    <row r="115" spans="1:19" ht="15.75" thickBot="1" x14ac:dyDescent="0.3">
      <c r="A115" s="46">
        <v>4</v>
      </c>
      <c r="B115" s="302" t="s">
        <v>83</v>
      </c>
      <c r="C115" s="302"/>
      <c r="D115" s="302"/>
      <c r="E115" s="302"/>
      <c r="F115" s="303"/>
      <c r="G115" s="294">
        <v>44158.47</v>
      </c>
      <c r="H115" s="240"/>
      <c r="I115" s="294">
        <f>SUM(I116)</f>
        <v>12446.08</v>
      </c>
      <c r="J115" s="240"/>
      <c r="K115" s="240">
        <v>6145.5</v>
      </c>
      <c r="L115" s="241"/>
      <c r="M115" s="294">
        <v>7021.91</v>
      </c>
      <c r="N115" s="240"/>
      <c r="O115" s="49">
        <v>15.9</v>
      </c>
      <c r="P115" s="49">
        <f>M115/I115*100</f>
        <v>56.418647477760061</v>
      </c>
      <c r="Q115" s="2"/>
    </row>
    <row r="116" spans="1:19" x14ac:dyDescent="0.25">
      <c r="A116" s="17">
        <v>42</v>
      </c>
      <c r="B116" s="5" t="s">
        <v>78</v>
      </c>
      <c r="C116" s="5"/>
      <c r="D116" s="5"/>
      <c r="E116" s="5"/>
      <c r="F116" s="18"/>
      <c r="G116" s="292">
        <v>39713.230000000003</v>
      </c>
      <c r="H116" s="293"/>
      <c r="I116" s="292">
        <f>SUM(I117,I120)</f>
        <v>12446.08</v>
      </c>
      <c r="J116" s="293"/>
      <c r="K116" s="234">
        <f>K117+K120+K122</f>
        <v>6145.5</v>
      </c>
      <c r="L116" s="235"/>
      <c r="M116" s="292">
        <v>7021.91</v>
      </c>
      <c r="N116" s="293"/>
      <c r="O116" s="39">
        <f t="shared" si="17"/>
        <v>17.681538368951603</v>
      </c>
      <c r="P116" s="39">
        <f>M116/I116*100</f>
        <v>56.418647477760061</v>
      </c>
      <c r="Q116" s="2"/>
    </row>
    <row r="117" spans="1:19" x14ac:dyDescent="0.25">
      <c r="A117" s="10">
        <v>422</v>
      </c>
      <c r="B117" s="4" t="s">
        <v>79</v>
      </c>
      <c r="C117" s="4"/>
      <c r="D117" s="4"/>
      <c r="E117" s="4"/>
      <c r="F117" s="11"/>
      <c r="G117" s="250">
        <v>39345.07</v>
      </c>
      <c r="H117" s="251"/>
      <c r="I117" s="250">
        <f>SUM(I118:J119)</f>
        <v>11046.08</v>
      </c>
      <c r="J117" s="251"/>
      <c r="K117" s="226">
        <v>2933</v>
      </c>
      <c r="L117" s="227"/>
      <c r="M117" s="250">
        <v>2933</v>
      </c>
      <c r="N117" s="251"/>
      <c r="O117" s="39">
        <f t="shared" si="17"/>
        <v>7.4545552975252045</v>
      </c>
      <c r="P117" s="39">
        <f t="shared" ref="P117:P121" si="19">M117/I117*100</f>
        <v>26.552405921376632</v>
      </c>
      <c r="Q117" s="2"/>
    </row>
    <row r="118" spans="1:19" x14ac:dyDescent="0.25">
      <c r="A118" s="12">
        <v>4221</v>
      </c>
      <c r="B118" s="6" t="s">
        <v>88</v>
      </c>
      <c r="C118" s="6"/>
      <c r="D118" s="6"/>
      <c r="E118" s="6"/>
      <c r="F118" s="13"/>
      <c r="G118" s="252">
        <v>37136.79</v>
      </c>
      <c r="H118" s="253"/>
      <c r="I118" s="252">
        <v>11046.08</v>
      </c>
      <c r="J118" s="253"/>
      <c r="K118" s="224">
        <v>2933</v>
      </c>
      <c r="L118" s="225"/>
      <c r="M118" s="252">
        <v>2933</v>
      </c>
      <c r="N118" s="253"/>
      <c r="O118" s="39">
        <f t="shared" si="17"/>
        <v>7.8978285414544454</v>
      </c>
      <c r="P118" s="39">
        <f t="shared" si="19"/>
        <v>26.552405921376632</v>
      </c>
      <c r="Q118" s="2"/>
    </row>
    <row r="119" spans="1:19" x14ac:dyDescent="0.25">
      <c r="A119" s="12">
        <v>4227</v>
      </c>
      <c r="B119" s="6" t="s">
        <v>80</v>
      </c>
      <c r="C119" s="6"/>
      <c r="D119" s="6"/>
      <c r="E119" s="6"/>
      <c r="F119" s="13"/>
      <c r="G119" s="252">
        <v>2208.2800000000002</v>
      </c>
      <c r="H119" s="253"/>
      <c r="I119" s="252">
        <v>0</v>
      </c>
      <c r="J119" s="253"/>
      <c r="K119" s="224"/>
      <c r="L119" s="225"/>
      <c r="M119" s="252">
        <v>0</v>
      </c>
      <c r="N119" s="253"/>
      <c r="O119" s="39">
        <f t="shared" si="17"/>
        <v>0</v>
      </c>
      <c r="P119" s="39" t="e">
        <f t="shared" si="19"/>
        <v>#DIV/0!</v>
      </c>
      <c r="Q119" s="2"/>
      <c r="S119" s="28"/>
    </row>
    <row r="120" spans="1:19" x14ac:dyDescent="0.25">
      <c r="A120" s="10">
        <v>424</v>
      </c>
      <c r="B120" s="4" t="s">
        <v>81</v>
      </c>
      <c r="C120" s="4"/>
      <c r="D120" s="4"/>
      <c r="E120" s="4"/>
      <c r="F120" s="11"/>
      <c r="G120" s="250">
        <v>368.16</v>
      </c>
      <c r="H120" s="251"/>
      <c r="I120" s="250">
        <v>1400</v>
      </c>
      <c r="J120" s="251"/>
      <c r="K120" s="226">
        <v>500</v>
      </c>
      <c r="L120" s="227"/>
      <c r="M120" s="250">
        <v>376.41</v>
      </c>
      <c r="N120" s="251"/>
      <c r="O120" s="39">
        <f>M120/G120*100</f>
        <v>102.24087353324643</v>
      </c>
      <c r="P120" s="39">
        <f>M120/I120*100</f>
        <v>26.886428571428571</v>
      </c>
    </row>
    <row r="121" spans="1:19" ht="15.75" thickBot="1" x14ac:dyDescent="0.3">
      <c r="A121" s="25">
        <v>4241</v>
      </c>
      <c r="B121" s="26" t="s">
        <v>82</v>
      </c>
      <c r="C121" s="26"/>
      <c r="D121" s="26"/>
      <c r="E121" s="26"/>
      <c r="F121" s="27"/>
      <c r="G121" s="356">
        <v>368.16</v>
      </c>
      <c r="H121" s="357"/>
      <c r="I121" s="356">
        <v>1400</v>
      </c>
      <c r="J121" s="357"/>
      <c r="K121" s="232">
        <v>500</v>
      </c>
      <c r="L121" s="233"/>
      <c r="M121" s="356">
        <v>376.41</v>
      </c>
      <c r="N121" s="357"/>
      <c r="O121" s="39">
        <f t="shared" si="17"/>
        <v>102.24087353324643</v>
      </c>
      <c r="P121" s="39">
        <f t="shared" si="19"/>
        <v>26.886428571428571</v>
      </c>
      <c r="S121" s="28"/>
    </row>
    <row r="122" spans="1:19" ht="15.75" thickBot="1" x14ac:dyDescent="0.3">
      <c r="A122" s="118">
        <v>426</v>
      </c>
      <c r="B122" s="119" t="s">
        <v>200</v>
      </c>
      <c r="C122" s="119"/>
      <c r="D122" s="119"/>
      <c r="E122" s="119"/>
      <c r="F122" s="120"/>
      <c r="G122" s="386">
        <v>4445.24</v>
      </c>
      <c r="H122" s="237"/>
      <c r="I122" s="386"/>
      <c r="J122" s="387"/>
      <c r="K122" s="236">
        <v>2712.5</v>
      </c>
      <c r="L122" s="237"/>
      <c r="M122" s="386">
        <v>3712.5</v>
      </c>
      <c r="N122" s="237"/>
      <c r="O122" s="121">
        <f t="shared" si="17"/>
        <v>83.516300582195797</v>
      </c>
      <c r="P122" s="121">
        <f>M122/K122*100</f>
        <v>136.86635944700461</v>
      </c>
      <c r="S122" s="28"/>
    </row>
    <row r="123" spans="1:19" ht="15.75" thickBot="1" x14ac:dyDescent="0.3">
      <c r="A123" s="118">
        <v>4264</v>
      </c>
      <c r="B123" s="119" t="s">
        <v>200</v>
      </c>
      <c r="C123" s="119"/>
      <c r="D123" s="119"/>
      <c r="E123" s="119"/>
      <c r="F123" s="120"/>
      <c r="G123" s="386">
        <v>4445.24</v>
      </c>
      <c r="H123" s="237"/>
      <c r="I123" s="386"/>
      <c r="J123" s="387"/>
      <c r="K123" s="236">
        <v>2712.5</v>
      </c>
      <c r="L123" s="237"/>
      <c r="M123" s="386">
        <v>3712.5</v>
      </c>
      <c r="N123" s="237"/>
      <c r="O123" s="121">
        <f t="shared" si="17"/>
        <v>83.516300582195797</v>
      </c>
      <c r="P123" s="121">
        <f>M123/K123*100</f>
        <v>136.86635944700461</v>
      </c>
    </row>
    <row r="124" spans="1:19" ht="15.75" thickBot="1" x14ac:dyDescent="0.3">
      <c r="A124" s="299" t="s">
        <v>46</v>
      </c>
      <c r="B124" s="299" t="s">
        <v>46</v>
      </c>
      <c r="C124" s="299"/>
      <c r="D124" s="299"/>
      <c r="E124" s="299"/>
      <c r="F124" s="299"/>
      <c r="G124" s="268">
        <f>G66+G115</f>
        <v>1011898.34</v>
      </c>
      <c r="H124" s="268"/>
      <c r="I124" s="268">
        <f>SUM(I66,I115)</f>
        <v>1105961.72</v>
      </c>
      <c r="J124" s="268"/>
      <c r="K124" s="230">
        <v>1133445.46</v>
      </c>
      <c r="L124" s="231"/>
      <c r="M124" s="268">
        <f>M66+M115</f>
        <v>1153042.2399999998</v>
      </c>
      <c r="N124" s="268"/>
      <c r="O124" s="49">
        <f>M124/G124*100</f>
        <v>113.94842687458106</v>
      </c>
      <c r="P124" s="66">
        <f>M124/K124*100</f>
        <v>101.72895659222985</v>
      </c>
    </row>
    <row r="125" spans="1:1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</sheetData>
  <customSheetViews>
    <customSheetView guid="{005C429F-8448-44DF-83AD-8A930973E873}">
      <selection activeCell="G12" sqref="G12:L12"/>
      <rowBreaks count="1" manualBreakCount="1">
        <brk id="57" max="16383" man="1"/>
      </rowBreaks>
      <pageMargins left="0.7" right="0.7" top="0.75" bottom="0.75" header="0.3" footer="0.3"/>
      <pageSetup paperSize="9" scale="71" orientation="portrait" r:id="rId1"/>
    </customSheetView>
  </customSheetViews>
  <mergeCells count="448">
    <mergeCell ref="M122:N122"/>
    <mergeCell ref="M123:N123"/>
    <mergeCell ref="I122:J122"/>
    <mergeCell ref="I123:J123"/>
    <mergeCell ref="G122:H122"/>
    <mergeCell ref="G123:H123"/>
    <mergeCell ref="O15:O16"/>
    <mergeCell ref="P15:P16"/>
    <mergeCell ref="B17:F18"/>
    <mergeCell ref="G17:H18"/>
    <mergeCell ref="I17:J18"/>
    <mergeCell ref="M17:N18"/>
    <mergeCell ref="O17:O18"/>
    <mergeCell ref="P17:P18"/>
    <mergeCell ref="I70:J70"/>
    <mergeCell ref="B55:F55"/>
    <mergeCell ref="G55:H55"/>
    <mergeCell ref="I55:J55"/>
    <mergeCell ref="M55:N55"/>
    <mergeCell ref="G59:H59"/>
    <mergeCell ref="I59:J59"/>
    <mergeCell ref="M59:N59"/>
    <mergeCell ref="G58:H58"/>
    <mergeCell ref="I58:J58"/>
    <mergeCell ref="B66:F66"/>
    <mergeCell ref="G60:H60"/>
    <mergeCell ref="A64:F64"/>
    <mergeCell ref="O9:O10"/>
    <mergeCell ref="P9:P10"/>
    <mergeCell ref="B15:F16"/>
    <mergeCell ref="G15:H16"/>
    <mergeCell ref="I15:J16"/>
    <mergeCell ref="G9:H10"/>
    <mergeCell ref="A9:F10"/>
    <mergeCell ref="M9:N10"/>
    <mergeCell ref="P13:P14"/>
    <mergeCell ref="K9:L10"/>
    <mergeCell ref="K11:L11"/>
    <mergeCell ref="K12:L12"/>
    <mergeCell ref="K13:L14"/>
    <mergeCell ref="K15:L16"/>
    <mergeCell ref="G32:H32"/>
    <mergeCell ref="G33:H33"/>
    <mergeCell ref="G38:H38"/>
    <mergeCell ref="M11:N11"/>
    <mergeCell ref="A11:F11"/>
    <mergeCell ref="B49:F50"/>
    <mergeCell ref="B47:F48"/>
    <mergeCell ref="G70:H70"/>
    <mergeCell ref="K64:L64"/>
    <mergeCell ref="K67:L67"/>
    <mergeCell ref="P56:P57"/>
    <mergeCell ref="I60:J60"/>
    <mergeCell ref="G120:H120"/>
    <mergeCell ref="I120:J120"/>
    <mergeCell ref="M120:N120"/>
    <mergeCell ref="M78:N78"/>
    <mergeCell ref="G79:H79"/>
    <mergeCell ref="M79:N79"/>
    <mergeCell ref="I80:J80"/>
    <mergeCell ref="I81:J81"/>
    <mergeCell ref="I82:J82"/>
    <mergeCell ref="I78:J78"/>
    <mergeCell ref="I79:J79"/>
    <mergeCell ref="G81:H81"/>
    <mergeCell ref="M89:N89"/>
    <mergeCell ref="M81:N81"/>
    <mergeCell ref="M83:N83"/>
    <mergeCell ref="M84:N84"/>
    <mergeCell ref="I84:J84"/>
    <mergeCell ref="I85:J85"/>
    <mergeCell ref="I71:J71"/>
    <mergeCell ref="G121:H121"/>
    <mergeCell ref="I121:J121"/>
    <mergeCell ref="M121:N121"/>
    <mergeCell ref="I119:J119"/>
    <mergeCell ref="I91:J91"/>
    <mergeCell ref="I92:J92"/>
    <mergeCell ref="I93:J93"/>
    <mergeCell ref="I94:J94"/>
    <mergeCell ref="I95:J95"/>
    <mergeCell ref="I96:J96"/>
    <mergeCell ref="I97:J97"/>
    <mergeCell ref="I98:J98"/>
    <mergeCell ref="I99:J100"/>
    <mergeCell ref="G94:H94"/>
    <mergeCell ref="M94:N94"/>
    <mergeCell ref="G95:H95"/>
    <mergeCell ref="M95:N95"/>
    <mergeCell ref="G92:H92"/>
    <mergeCell ref="G103:H103"/>
    <mergeCell ref="M111:N111"/>
    <mergeCell ref="M119:N119"/>
    <mergeCell ref="G113:H113"/>
    <mergeCell ref="M113:N113"/>
    <mergeCell ref="G114:H114"/>
    <mergeCell ref="I124:J124"/>
    <mergeCell ref="I115:J115"/>
    <mergeCell ref="I116:J116"/>
    <mergeCell ref="I117:J117"/>
    <mergeCell ref="I118:J118"/>
    <mergeCell ref="I75:J75"/>
    <mergeCell ref="I76:J76"/>
    <mergeCell ref="I77:J77"/>
    <mergeCell ref="G78:H78"/>
    <mergeCell ref="I103:J103"/>
    <mergeCell ref="I113:J113"/>
    <mergeCell ref="I114:J114"/>
    <mergeCell ref="G111:H111"/>
    <mergeCell ref="I111:J111"/>
    <mergeCell ref="G119:H119"/>
    <mergeCell ref="G87:H87"/>
    <mergeCell ref="G86:H86"/>
    <mergeCell ref="I106:J106"/>
    <mergeCell ref="G102:H102"/>
    <mergeCell ref="G90:H90"/>
    <mergeCell ref="G82:H82"/>
    <mergeCell ref="G83:H83"/>
    <mergeCell ref="G84:H84"/>
    <mergeCell ref="I83:J83"/>
    <mergeCell ref="M23:N24"/>
    <mergeCell ref="M19:N20"/>
    <mergeCell ref="M13:N14"/>
    <mergeCell ref="M33:N33"/>
    <mergeCell ref="M36:N37"/>
    <mergeCell ref="M27:N27"/>
    <mergeCell ref="I66:J66"/>
    <mergeCell ref="I67:J67"/>
    <mergeCell ref="I68:J68"/>
    <mergeCell ref="M21:N22"/>
    <mergeCell ref="K68:L68"/>
    <mergeCell ref="K66:L66"/>
    <mergeCell ref="K40:L41"/>
    <mergeCell ref="K42:L42"/>
    <mergeCell ref="K43:L44"/>
    <mergeCell ref="I69:J69"/>
    <mergeCell ref="I36:J37"/>
    <mergeCell ref="I38:J38"/>
    <mergeCell ref="I39:J39"/>
    <mergeCell ref="I40:J41"/>
    <mergeCell ref="I42:J42"/>
    <mergeCell ref="I43:J44"/>
    <mergeCell ref="I45:J46"/>
    <mergeCell ref="I13:J14"/>
    <mergeCell ref="I19:J20"/>
    <mergeCell ref="I21:J22"/>
    <mergeCell ref="M70:N70"/>
    <mergeCell ref="I11:J11"/>
    <mergeCell ref="I12:J12"/>
    <mergeCell ref="G47:H48"/>
    <mergeCell ref="G49:H50"/>
    <mergeCell ref="G27:H27"/>
    <mergeCell ref="M39:N39"/>
    <mergeCell ref="B27:F27"/>
    <mergeCell ref="I23:J24"/>
    <mergeCell ref="M15:N16"/>
    <mergeCell ref="G12:H12"/>
    <mergeCell ref="G11:H11"/>
    <mergeCell ref="G13:H14"/>
    <mergeCell ref="G30:H31"/>
    <mergeCell ref="M40:N41"/>
    <mergeCell ref="M42:N42"/>
    <mergeCell ref="G43:H44"/>
    <mergeCell ref="G45:H46"/>
    <mergeCell ref="G42:H42"/>
    <mergeCell ref="M12:N12"/>
    <mergeCell ref="B43:F44"/>
    <mergeCell ref="B40:F41"/>
    <mergeCell ref="B36:F37"/>
    <mergeCell ref="B30:F31"/>
    <mergeCell ref="B12:F12"/>
    <mergeCell ref="B13:F14"/>
    <mergeCell ref="B19:F20"/>
    <mergeCell ref="B21:F22"/>
    <mergeCell ref="B23:F24"/>
    <mergeCell ref="B45:F46"/>
    <mergeCell ref="B25:F26"/>
    <mergeCell ref="I9:J10"/>
    <mergeCell ref="P19:P20"/>
    <mergeCell ref="P21:P22"/>
    <mergeCell ref="G40:H41"/>
    <mergeCell ref="G25:H26"/>
    <mergeCell ref="G36:H37"/>
    <mergeCell ref="I27:J27"/>
    <mergeCell ref="I25:J26"/>
    <mergeCell ref="I28:J29"/>
    <mergeCell ref="I30:J31"/>
    <mergeCell ref="I32:J32"/>
    <mergeCell ref="I33:J33"/>
    <mergeCell ref="I34:J35"/>
    <mergeCell ref="M25:N26"/>
    <mergeCell ref="M32:N32"/>
    <mergeCell ref="O34:O35"/>
    <mergeCell ref="P34:P35"/>
    <mergeCell ref="G39:H39"/>
    <mergeCell ref="G19:H20"/>
    <mergeCell ref="G21:H22"/>
    <mergeCell ref="G23:H24"/>
    <mergeCell ref="O13:O14"/>
    <mergeCell ref="O19:O20"/>
    <mergeCell ref="O21:O22"/>
    <mergeCell ref="O23:O24"/>
    <mergeCell ref="O30:O31"/>
    <mergeCell ref="O36:O37"/>
    <mergeCell ref="K17:L18"/>
    <mergeCell ref="K19:L20"/>
    <mergeCell ref="K21:L22"/>
    <mergeCell ref="K23:L24"/>
    <mergeCell ref="K25:L26"/>
    <mergeCell ref="K27:L27"/>
    <mergeCell ref="K28:L29"/>
    <mergeCell ref="K30:L31"/>
    <mergeCell ref="K32:L32"/>
    <mergeCell ref="K33:L33"/>
    <mergeCell ref="K34:L35"/>
    <mergeCell ref="K36:L37"/>
    <mergeCell ref="K38:L38"/>
    <mergeCell ref="K39:L39"/>
    <mergeCell ref="G66:H66"/>
    <mergeCell ref="M66:N66"/>
    <mergeCell ref="P43:P44"/>
    <mergeCell ref="P45:P46"/>
    <mergeCell ref="P47:P48"/>
    <mergeCell ref="P49:P50"/>
    <mergeCell ref="P23:P24"/>
    <mergeCell ref="P30:P31"/>
    <mergeCell ref="P36:P37"/>
    <mergeCell ref="P40:P41"/>
    <mergeCell ref="O25:O26"/>
    <mergeCell ref="O28:O29"/>
    <mergeCell ref="P28:P29"/>
    <mergeCell ref="M30:N31"/>
    <mergeCell ref="P51:P52"/>
    <mergeCell ref="O40:O41"/>
    <mergeCell ref="M38:N38"/>
    <mergeCell ref="O43:O44"/>
    <mergeCell ref="O45:O46"/>
    <mergeCell ref="M43:N44"/>
    <mergeCell ref="M45:N46"/>
    <mergeCell ref="O51:O52"/>
    <mergeCell ref="O56:O57"/>
    <mergeCell ref="O47:O48"/>
    <mergeCell ref="B51:F52"/>
    <mergeCell ref="G51:H52"/>
    <mergeCell ref="I51:J52"/>
    <mergeCell ref="M63:N63"/>
    <mergeCell ref="M60:N60"/>
    <mergeCell ref="M61:N61"/>
    <mergeCell ref="M47:N48"/>
    <mergeCell ref="M49:N50"/>
    <mergeCell ref="M62:N62"/>
    <mergeCell ref="K60:L60"/>
    <mergeCell ref="M58:N58"/>
    <mergeCell ref="B56:F57"/>
    <mergeCell ref="G56:H57"/>
    <mergeCell ref="I56:J57"/>
    <mergeCell ref="M56:N57"/>
    <mergeCell ref="G63:H63"/>
    <mergeCell ref="G61:H61"/>
    <mergeCell ref="G62:H62"/>
    <mergeCell ref="I61:J61"/>
    <mergeCell ref="I62:J62"/>
    <mergeCell ref="I63:J63"/>
    <mergeCell ref="M51:N52"/>
    <mergeCell ref="I47:J48"/>
    <mergeCell ref="I49:J50"/>
    <mergeCell ref="O49:O50"/>
    <mergeCell ref="K45:L46"/>
    <mergeCell ref="K47:L48"/>
    <mergeCell ref="K49:L50"/>
    <mergeCell ref="K51:L52"/>
    <mergeCell ref="K53:L54"/>
    <mergeCell ref="K63:L63"/>
    <mergeCell ref="K62:L62"/>
    <mergeCell ref="K61:L61"/>
    <mergeCell ref="K59:L59"/>
    <mergeCell ref="K58:L58"/>
    <mergeCell ref="K57:L57"/>
    <mergeCell ref="K56:L56"/>
    <mergeCell ref="A124:F124"/>
    <mergeCell ref="G124:H124"/>
    <mergeCell ref="M124:N124"/>
    <mergeCell ref="G67:H67"/>
    <mergeCell ref="G68:H68"/>
    <mergeCell ref="M68:N68"/>
    <mergeCell ref="B99:F100"/>
    <mergeCell ref="G69:H69"/>
    <mergeCell ref="M69:N69"/>
    <mergeCell ref="G71:H71"/>
    <mergeCell ref="M71:N71"/>
    <mergeCell ref="G72:H72"/>
    <mergeCell ref="M72:N72"/>
    <mergeCell ref="G73:H73"/>
    <mergeCell ref="M73:N73"/>
    <mergeCell ref="B115:F115"/>
    <mergeCell ref="G76:H76"/>
    <mergeCell ref="M76:N76"/>
    <mergeCell ref="G77:H77"/>
    <mergeCell ref="M77:N77"/>
    <mergeCell ref="G74:H74"/>
    <mergeCell ref="M74:N74"/>
    <mergeCell ref="G75:H75"/>
    <mergeCell ref="M75:N75"/>
    <mergeCell ref="M92:N92"/>
    <mergeCell ref="G93:H93"/>
    <mergeCell ref="M93:N93"/>
    <mergeCell ref="M103:N103"/>
    <mergeCell ref="G96:H96"/>
    <mergeCell ref="M96:N96"/>
    <mergeCell ref="G89:H89"/>
    <mergeCell ref="G98:H98"/>
    <mergeCell ref="M98:N98"/>
    <mergeCell ref="G97:H97"/>
    <mergeCell ref="M102:N102"/>
    <mergeCell ref="G101:H101"/>
    <mergeCell ref="M101:N101"/>
    <mergeCell ref="I101:J101"/>
    <mergeCell ref="I102:J102"/>
    <mergeCell ref="M90:N90"/>
    <mergeCell ref="K91:L91"/>
    <mergeCell ref="M114:N114"/>
    <mergeCell ref="G118:H118"/>
    <mergeCell ref="M118:N118"/>
    <mergeCell ref="G106:H106"/>
    <mergeCell ref="M106:N106"/>
    <mergeCell ref="G116:H116"/>
    <mergeCell ref="M116:N116"/>
    <mergeCell ref="G117:H117"/>
    <mergeCell ref="M117:N117"/>
    <mergeCell ref="G115:H115"/>
    <mergeCell ref="M115:N115"/>
    <mergeCell ref="G109:H109"/>
    <mergeCell ref="M109:N109"/>
    <mergeCell ref="G110:H110"/>
    <mergeCell ref="M110:N110"/>
    <mergeCell ref="G112:H112"/>
    <mergeCell ref="M112:N112"/>
    <mergeCell ref="I107:J108"/>
    <mergeCell ref="I112:J112"/>
    <mergeCell ref="I110:J110"/>
    <mergeCell ref="K111:L111"/>
    <mergeCell ref="K110:L110"/>
    <mergeCell ref="K109:L109"/>
    <mergeCell ref="K108:L108"/>
    <mergeCell ref="A5:P5"/>
    <mergeCell ref="M91:N91"/>
    <mergeCell ref="G99:H100"/>
    <mergeCell ref="M99:N100"/>
    <mergeCell ref="O99:O100"/>
    <mergeCell ref="P99:P100"/>
    <mergeCell ref="P25:P26"/>
    <mergeCell ref="B28:F29"/>
    <mergeCell ref="G28:H29"/>
    <mergeCell ref="M28:N29"/>
    <mergeCell ref="B34:F35"/>
    <mergeCell ref="G34:H35"/>
    <mergeCell ref="M34:N35"/>
    <mergeCell ref="G80:H80"/>
    <mergeCell ref="M80:N80"/>
    <mergeCell ref="G91:H91"/>
    <mergeCell ref="B53:F54"/>
    <mergeCell ref="G53:H54"/>
    <mergeCell ref="I53:J54"/>
    <mergeCell ref="M53:N54"/>
    <mergeCell ref="M67:N67"/>
    <mergeCell ref="M87:N87"/>
    <mergeCell ref="G88:H88"/>
    <mergeCell ref="M88:N88"/>
    <mergeCell ref="M104:N104"/>
    <mergeCell ref="G105:H105"/>
    <mergeCell ref="M105:N105"/>
    <mergeCell ref="I104:J104"/>
    <mergeCell ref="M86:N86"/>
    <mergeCell ref="O107:O108"/>
    <mergeCell ref="P107:P108"/>
    <mergeCell ref="O53:O54"/>
    <mergeCell ref="I86:J86"/>
    <mergeCell ref="M82:N82"/>
    <mergeCell ref="P53:P54"/>
    <mergeCell ref="G64:H64"/>
    <mergeCell ref="M64:N64"/>
    <mergeCell ref="I64:J64"/>
    <mergeCell ref="I72:J72"/>
    <mergeCell ref="I73:J73"/>
    <mergeCell ref="I74:J74"/>
    <mergeCell ref="K69:L69"/>
    <mergeCell ref="K70:L70"/>
    <mergeCell ref="K71:L71"/>
    <mergeCell ref="K72:L72"/>
    <mergeCell ref="K73:L73"/>
    <mergeCell ref="G85:H85"/>
    <mergeCell ref="M85:N85"/>
    <mergeCell ref="B107:F108"/>
    <mergeCell ref="G107:H108"/>
    <mergeCell ref="M107:N108"/>
    <mergeCell ref="I109:J109"/>
    <mergeCell ref="I105:J105"/>
    <mergeCell ref="I87:J87"/>
    <mergeCell ref="I88:J88"/>
    <mergeCell ref="I89:J89"/>
    <mergeCell ref="I90:J90"/>
    <mergeCell ref="M97:N97"/>
    <mergeCell ref="K92:L92"/>
    <mergeCell ref="K93:L93"/>
    <mergeCell ref="K94:L94"/>
    <mergeCell ref="K99:L100"/>
    <mergeCell ref="K98:L98"/>
    <mergeCell ref="K96:L96"/>
    <mergeCell ref="K95:L95"/>
    <mergeCell ref="K97:L97"/>
    <mergeCell ref="K101:L101"/>
    <mergeCell ref="K102:L102"/>
    <mergeCell ref="K105:L105"/>
    <mergeCell ref="K103:L103"/>
    <mergeCell ref="K104:L104"/>
    <mergeCell ref="G104:H104"/>
    <mergeCell ref="K88:L88"/>
    <mergeCell ref="K89:L89"/>
    <mergeCell ref="K90:L90"/>
    <mergeCell ref="K124:L124"/>
    <mergeCell ref="K121:L121"/>
    <mergeCell ref="K120:L120"/>
    <mergeCell ref="K119:L119"/>
    <mergeCell ref="K118:L118"/>
    <mergeCell ref="K117:L117"/>
    <mergeCell ref="K116:L116"/>
    <mergeCell ref="K114:L114"/>
    <mergeCell ref="K112:L112"/>
    <mergeCell ref="K113:L113"/>
    <mergeCell ref="K123:L123"/>
    <mergeCell ref="K122:L122"/>
    <mergeCell ref="K107:L107"/>
    <mergeCell ref="K115:L115"/>
    <mergeCell ref="K106:L106"/>
    <mergeCell ref="K83:L83"/>
    <mergeCell ref="K84:L84"/>
    <mergeCell ref="K85:L85"/>
    <mergeCell ref="K86:L86"/>
    <mergeCell ref="K87:L87"/>
    <mergeCell ref="K74:L74"/>
    <mergeCell ref="K76:L76"/>
    <mergeCell ref="K75:L75"/>
    <mergeCell ref="K77:L77"/>
    <mergeCell ref="K78:L78"/>
    <mergeCell ref="K79:L79"/>
    <mergeCell ref="K80:L80"/>
    <mergeCell ref="K81:L81"/>
    <mergeCell ref="K82:L82"/>
  </mergeCells>
  <pageMargins left="0.7" right="0.7" top="0.75" bottom="0.75" header="0.3" footer="0.3"/>
  <pageSetup paperSize="9" scale="71" orientation="landscape" r:id="rId2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8"/>
  <sheetViews>
    <sheetView zoomScaleNormal="100" workbookViewId="0">
      <selection activeCell="A5" sqref="A5:N5"/>
    </sheetView>
  </sheetViews>
  <sheetFormatPr defaultRowHeight="15" x14ac:dyDescent="0.25"/>
  <cols>
    <col min="1" max="14" width="8.85546875" customWidth="1"/>
    <col min="16" max="16" width="12.7109375" bestFit="1" customWidth="1"/>
    <col min="18" max="18" width="10.140625" bestFit="1" customWidth="1"/>
  </cols>
  <sheetData>
    <row r="1" spans="1:18" x14ac:dyDescent="0.25">
      <c r="A1" s="1" t="s">
        <v>176</v>
      </c>
    </row>
    <row r="2" spans="1:18" x14ac:dyDescent="0.25">
      <c r="A2" t="s">
        <v>178</v>
      </c>
    </row>
    <row r="3" spans="1:18" x14ac:dyDescent="0.25">
      <c r="A3" t="s">
        <v>177</v>
      </c>
    </row>
    <row r="5" spans="1:18" x14ac:dyDescent="0.25">
      <c r="A5" s="270" t="s">
        <v>220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8" spans="1:18" ht="15.75" thickBot="1" x14ac:dyDescent="0.3">
      <c r="A8" s="1" t="s">
        <v>130</v>
      </c>
    </row>
    <row r="9" spans="1:18" ht="15" customHeight="1" x14ac:dyDescent="0.25">
      <c r="A9" s="408" t="s">
        <v>129</v>
      </c>
      <c r="B9" s="409"/>
      <c r="C9" s="409"/>
      <c r="D9" s="410"/>
      <c r="E9" s="155" t="s">
        <v>170</v>
      </c>
      <c r="F9" s="155"/>
      <c r="G9" s="128" t="s">
        <v>175</v>
      </c>
      <c r="H9" s="416"/>
      <c r="I9" s="128" t="s">
        <v>187</v>
      </c>
      <c r="J9" s="129"/>
      <c r="K9" s="372" t="s">
        <v>179</v>
      </c>
      <c r="L9" s="155"/>
      <c r="M9" s="182" t="s">
        <v>217</v>
      </c>
      <c r="N9" s="155" t="s">
        <v>218</v>
      </c>
    </row>
    <row r="10" spans="1:18" ht="15" customHeight="1" thickBot="1" x14ac:dyDescent="0.3">
      <c r="A10" s="411"/>
      <c r="B10" s="412"/>
      <c r="C10" s="412"/>
      <c r="D10" s="413"/>
      <c r="E10" s="156"/>
      <c r="F10" s="156"/>
      <c r="G10" s="130"/>
      <c r="H10" s="417"/>
      <c r="I10" s="130"/>
      <c r="J10" s="131"/>
      <c r="K10" s="375"/>
      <c r="L10" s="156"/>
      <c r="M10" s="185"/>
      <c r="N10" s="156"/>
    </row>
    <row r="11" spans="1:18" ht="15.75" thickBot="1" x14ac:dyDescent="0.3">
      <c r="A11" s="414">
        <v>1</v>
      </c>
      <c r="B11" s="415"/>
      <c r="C11" s="415"/>
      <c r="D11" s="415"/>
      <c r="E11" s="414">
        <v>2</v>
      </c>
      <c r="F11" s="415"/>
      <c r="G11" s="414">
        <v>3</v>
      </c>
      <c r="H11" s="415"/>
      <c r="I11" s="406">
        <v>4</v>
      </c>
      <c r="J11" s="407"/>
      <c r="K11" s="414">
        <v>5</v>
      </c>
      <c r="L11" s="415"/>
      <c r="M11" s="100">
        <v>6</v>
      </c>
      <c r="N11" s="100">
        <v>7</v>
      </c>
    </row>
    <row r="12" spans="1:18" x14ac:dyDescent="0.25">
      <c r="A12" s="29">
        <v>11</v>
      </c>
      <c r="B12" s="30" t="s">
        <v>105</v>
      </c>
      <c r="C12" s="30"/>
      <c r="D12" s="30"/>
      <c r="E12" s="145">
        <v>5219.03</v>
      </c>
      <c r="F12" s="146"/>
      <c r="G12" s="145">
        <v>2380.02</v>
      </c>
      <c r="H12" s="146"/>
      <c r="I12" s="198">
        <v>8514.16</v>
      </c>
      <c r="J12" s="199"/>
      <c r="K12" s="145">
        <v>8514.16</v>
      </c>
      <c r="L12" s="188"/>
      <c r="M12" s="101">
        <f>K12/E12*100</f>
        <v>163.1368281079051</v>
      </c>
      <c r="N12" s="67">
        <f>K12/I12*100</f>
        <v>100</v>
      </c>
      <c r="P12" s="28"/>
      <c r="Q12" s="28"/>
      <c r="R12" s="28"/>
    </row>
    <row r="13" spans="1:18" x14ac:dyDescent="0.25">
      <c r="A13" s="10">
        <v>12</v>
      </c>
      <c r="B13" s="4" t="s">
        <v>106</v>
      </c>
      <c r="C13" s="4"/>
      <c r="D13" s="4"/>
      <c r="E13" s="147">
        <v>0</v>
      </c>
      <c r="F13" s="168"/>
      <c r="G13" s="147">
        <v>0</v>
      </c>
      <c r="H13" s="168"/>
      <c r="I13" s="147">
        <v>4081.2</v>
      </c>
      <c r="J13" s="168"/>
      <c r="K13" s="147">
        <v>4081.2</v>
      </c>
      <c r="L13" s="148"/>
      <c r="M13" s="102" t="e">
        <f>K13/E13*100</f>
        <v>#DIV/0!</v>
      </c>
      <c r="N13" s="39">
        <f>K13/I13*100</f>
        <v>100</v>
      </c>
      <c r="P13" s="28"/>
      <c r="Q13" s="28"/>
      <c r="R13" s="28"/>
    </row>
    <row r="14" spans="1:18" x14ac:dyDescent="0.25">
      <c r="A14" s="10">
        <v>19</v>
      </c>
      <c r="B14" s="4" t="s">
        <v>107</v>
      </c>
      <c r="C14" s="4"/>
      <c r="D14" s="4"/>
      <c r="E14" s="147">
        <v>0</v>
      </c>
      <c r="F14" s="168"/>
      <c r="G14" s="147">
        <v>0</v>
      </c>
      <c r="H14" s="168"/>
      <c r="I14" s="147">
        <v>0</v>
      </c>
      <c r="J14" s="168"/>
      <c r="K14" s="147">
        <v>0</v>
      </c>
      <c r="L14" s="148"/>
      <c r="M14" s="102" t="e">
        <f t="shared" ref="M14:M26" si="0">K14/E14*100</f>
        <v>#DIV/0!</v>
      </c>
      <c r="N14" s="39" t="e">
        <f t="shared" ref="N14:N19" si="1">K14/G14*100</f>
        <v>#DIV/0!</v>
      </c>
      <c r="P14" s="28"/>
      <c r="Q14" s="28"/>
      <c r="R14" s="28"/>
    </row>
    <row r="15" spans="1:18" x14ac:dyDescent="0.25">
      <c r="A15" s="10">
        <v>31</v>
      </c>
      <c r="B15" s="4" t="s">
        <v>108</v>
      </c>
      <c r="C15" s="4"/>
      <c r="D15" s="4"/>
      <c r="E15" s="147">
        <v>3734.96</v>
      </c>
      <c r="F15" s="168"/>
      <c r="G15" s="147">
        <v>1600</v>
      </c>
      <c r="H15" s="168"/>
      <c r="I15" s="147">
        <v>4700</v>
      </c>
      <c r="J15" s="168"/>
      <c r="K15" s="147">
        <v>5466.66</v>
      </c>
      <c r="L15" s="148"/>
      <c r="M15" s="102">
        <f>K15/E15*100</f>
        <v>146.36461970141582</v>
      </c>
      <c r="N15" s="39">
        <f>K15/I15*100</f>
        <v>116.311914893617</v>
      </c>
      <c r="P15" s="28"/>
    </row>
    <row r="16" spans="1:18" x14ac:dyDescent="0.25">
      <c r="A16" s="10">
        <v>41</v>
      </c>
      <c r="B16" s="4" t="s">
        <v>103</v>
      </c>
      <c r="C16" s="4"/>
      <c r="D16" s="4"/>
      <c r="E16" s="147">
        <v>14903.6</v>
      </c>
      <c r="F16" s="168"/>
      <c r="G16" s="147">
        <v>14046.08</v>
      </c>
      <c r="H16" s="168"/>
      <c r="I16" s="147">
        <v>5251.55</v>
      </c>
      <c r="J16" s="168"/>
      <c r="K16" s="147">
        <v>7264.5</v>
      </c>
      <c r="L16" s="148"/>
      <c r="M16" s="102">
        <f>K16/E16*100</f>
        <v>48.743256662819725</v>
      </c>
      <c r="N16" s="39">
        <f>K16/I16*100</f>
        <v>138.33058811208119</v>
      </c>
      <c r="P16" s="28"/>
      <c r="Q16" s="28"/>
      <c r="R16" s="28"/>
    </row>
    <row r="17" spans="1:18" x14ac:dyDescent="0.25">
      <c r="A17" s="10">
        <v>42</v>
      </c>
      <c r="B17" s="4" t="s">
        <v>109</v>
      </c>
      <c r="C17" s="4"/>
      <c r="D17" s="4"/>
      <c r="E17" s="147">
        <v>29838.33</v>
      </c>
      <c r="F17" s="168"/>
      <c r="G17" s="147">
        <v>5000</v>
      </c>
      <c r="H17" s="168"/>
      <c r="I17" s="147">
        <v>8812.25</v>
      </c>
      <c r="J17" s="168"/>
      <c r="K17" s="147">
        <v>8812.25</v>
      </c>
      <c r="L17" s="148"/>
      <c r="M17" s="102">
        <f>K17/E17*100</f>
        <v>29.533321737510104</v>
      </c>
      <c r="N17" s="39">
        <f>K17/I17*100</f>
        <v>100</v>
      </c>
      <c r="P17" s="28"/>
      <c r="Q17" s="28"/>
      <c r="R17" s="28"/>
    </row>
    <row r="18" spans="1:18" x14ac:dyDescent="0.25">
      <c r="A18" s="10">
        <v>45</v>
      </c>
      <c r="B18" s="4" t="s">
        <v>110</v>
      </c>
      <c r="C18" s="4"/>
      <c r="D18" s="4"/>
      <c r="E18" s="147">
        <v>120937.49</v>
      </c>
      <c r="F18" s="168"/>
      <c r="G18" s="147">
        <v>110715.62</v>
      </c>
      <c r="H18" s="168"/>
      <c r="I18" s="147">
        <v>129454.09</v>
      </c>
      <c r="J18" s="168"/>
      <c r="K18" s="147">
        <v>121534.79</v>
      </c>
      <c r="L18" s="148"/>
      <c r="M18" s="102">
        <f>K18/E18*100</f>
        <v>100.49389151370679</v>
      </c>
      <c r="N18" s="39">
        <f>K18/I18*100</f>
        <v>93.882541679447911</v>
      </c>
      <c r="P18" s="28"/>
    </row>
    <row r="19" spans="1:18" x14ac:dyDescent="0.25">
      <c r="A19" s="10">
        <v>51</v>
      </c>
      <c r="B19" s="4" t="s">
        <v>111</v>
      </c>
      <c r="C19" s="4"/>
      <c r="D19" s="4"/>
      <c r="E19" s="147">
        <v>0</v>
      </c>
      <c r="F19" s="168"/>
      <c r="G19" s="147">
        <v>0</v>
      </c>
      <c r="H19" s="168"/>
      <c r="I19" s="147">
        <v>0</v>
      </c>
      <c r="J19" s="168"/>
      <c r="K19" s="147">
        <v>0</v>
      </c>
      <c r="L19" s="148"/>
      <c r="M19" s="102" t="e">
        <f t="shared" si="0"/>
        <v>#DIV/0!</v>
      </c>
      <c r="N19" s="39" t="e">
        <f t="shared" si="1"/>
        <v>#DIV/0!</v>
      </c>
      <c r="P19" s="28"/>
      <c r="Q19" s="28"/>
      <c r="R19" s="28"/>
    </row>
    <row r="20" spans="1:18" x14ac:dyDescent="0.25">
      <c r="A20" s="10">
        <v>5103035</v>
      </c>
      <c r="B20" s="4" t="s">
        <v>180</v>
      </c>
      <c r="C20" s="4"/>
      <c r="D20" s="4"/>
      <c r="E20" s="147">
        <v>380</v>
      </c>
      <c r="F20" s="298"/>
      <c r="G20" s="147">
        <v>700</v>
      </c>
      <c r="H20" s="298"/>
      <c r="I20" s="418">
        <v>500</v>
      </c>
      <c r="J20" s="419"/>
      <c r="K20" s="147">
        <v>380</v>
      </c>
      <c r="L20" s="298"/>
      <c r="M20" s="102">
        <f>K20/E20*100</f>
        <v>100</v>
      </c>
      <c r="N20" s="39">
        <f>K20/I20*100</f>
        <v>76</v>
      </c>
      <c r="P20" s="28"/>
      <c r="Q20" s="28"/>
      <c r="R20" s="28"/>
    </row>
    <row r="21" spans="1:18" x14ac:dyDescent="0.25">
      <c r="A21" s="10">
        <v>51036</v>
      </c>
      <c r="B21" s="4" t="s">
        <v>127</v>
      </c>
      <c r="C21" s="4"/>
      <c r="D21" s="4"/>
      <c r="E21" s="147">
        <v>838780.51</v>
      </c>
      <c r="F21" s="168"/>
      <c r="G21" s="147">
        <v>966000</v>
      </c>
      <c r="H21" s="168"/>
      <c r="I21" s="147">
        <v>965000</v>
      </c>
      <c r="J21" s="168"/>
      <c r="K21" s="147">
        <v>920632.8</v>
      </c>
      <c r="L21" s="148"/>
      <c r="M21" s="102">
        <f>K21/E21*100</f>
        <v>109.75848735445702</v>
      </c>
      <c r="N21" s="39">
        <f>K21/I21*100</f>
        <v>95.402362694300521</v>
      </c>
      <c r="P21" s="28"/>
      <c r="Q21" s="28"/>
      <c r="R21" s="28"/>
    </row>
    <row r="22" spans="1:18" x14ac:dyDescent="0.25">
      <c r="A22" s="10">
        <v>51037</v>
      </c>
      <c r="B22" s="4" t="s">
        <v>216</v>
      </c>
      <c r="C22" s="4"/>
      <c r="D22" s="4"/>
      <c r="E22" s="147">
        <v>0</v>
      </c>
      <c r="F22" s="168"/>
      <c r="G22" s="147">
        <v>700</v>
      </c>
      <c r="H22" s="168"/>
      <c r="I22" s="147">
        <v>2562.21</v>
      </c>
      <c r="J22" s="168"/>
      <c r="K22" s="147">
        <v>4162.97</v>
      </c>
      <c r="L22" s="148"/>
      <c r="M22" s="102" t="e">
        <f t="shared" si="0"/>
        <v>#DIV/0!</v>
      </c>
      <c r="N22" s="39">
        <f>K22/I22*100</f>
        <v>162.47575335355026</v>
      </c>
      <c r="P22" s="28"/>
      <c r="Q22" s="28"/>
      <c r="R22" s="28"/>
    </row>
    <row r="23" spans="1:18" x14ac:dyDescent="0.25">
      <c r="A23" s="10">
        <v>53</v>
      </c>
      <c r="B23" s="4" t="s">
        <v>112</v>
      </c>
      <c r="C23" s="4"/>
      <c r="D23" s="4"/>
      <c r="E23" s="147">
        <v>1000</v>
      </c>
      <c r="F23" s="168"/>
      <c r="G23" s="147">
        <v>2500</v>
      </c>
      <c r="H23" s="168"/>
      <c r="I23" s="147">
        <v>2750</v>
      </c>
      <c r="J23" s="168"/>
      <c r="K23" s="147">
        <v>4750</v>
      </c>
      <c r="L23" s="148"/>
      <c r="M23" s="102">
        <f>K23/E23*100</f>
        <v>475</v>
      </c>
      <c r="N23" s="39">
        <f>K23/I23*100</f>
        <v>172.72727272727272</v>
      </c>
    </row>
    <row r="24" spans="1:18" x14ac:dyDescent="0.25">
      <c r="A24" s="10">
        <v>54</v>
      </c>
      <c r="B24" s="4" t="s">
        <v>113</v>
      </c>
      <c r="C24" s="4"/>
      <c r="D24" s="4"/>
      <c r="E24" s="147">
        <v>5056.67</v>
      </c>
      <c r="F24" s="168"/>
      <c r="G24" s="147">
        <v>0</v>
      </c>
      <c r="H24" s="168"/>
      <c r="I24" s="147">
        <v>0</v>
      </c>
      <c r="J24" s="168"/>
      <c r="K24" s="147">
        <v>0</v>
      </c>
      <c r="L24" s="148"/>
      <c r="M24" s="102">
        <v>0</v>
      </c>
      <c r="N24" s="39" t="e">
        <f t="shared" ref="N24:N26" si="2">K24/G24*100</f>
        <v>#DIV/0!</v>
      </c>
      <c r="P24" s="28"/>
    </row>
    <row r="25" spans="1:18" x14ac:dyDescent="0.25">
      <c r="A25" s="14">
        <v>61</v>
      </c>
      <c r="B25" s="54" t="s">
        <v>114</v>
      </c>
      <c r="C25" s="54"/>
      <c r="D25" s="54"/>
      <c r="E25" s="186">
        <v>860</v>
      </c>
      <c r="F25" s="187"/>
      <c r="G25" s="186">
        <v>2100</v>
      </c>
      <c r="H25" s="187"/>
      <c r="I25" s="147">
        <v>1600</v>
      </c>
      <c r="J25" s="168"/>
      <c r="K25" s="186">
        <v>2440</v>
      </c>
      <c r="L25" s="200"/>
      <c r="M25" s="102">
        <f>K25/E25*100</f>
        <v>283.72093023255815</v>
      </c>
      <c r="N25" s="39">
        <f>K25/I25*100</f>
        <v>152.5</v>
      </c>
      <c r="P25" s="28"/>
    </row>
    <row r="26" spans="1:18" ht="15.75" thickBot="1" x14ac:dyDescent="0.3">
      <c r="A26" s="31">
        <v>511904</v>
      </c>
      <c r="B26" s="32" t="s">
        <v>181</v>
      </c>
      <c r="C26" s="32"/>
      <c r="D26" s="32"/>
      <c r="E26" s="141">
        <v>200</v>
      </c>
      <c r="F26" s="142"/>
      <c r="G26" s="141">
        <v>220</v>
      </c>
      <c r="H26" s="142"/>
      <c r="I26" s="141">
        <v>220</v>
      </c>
      <c r="J26" s="142"/>
      <c r="K26" s="141">
        <v>220</v>
      </c>
      <c r="L26" s="420"/>
      <c r="M26" s="103">
        <f t="shared" si="0"/>
        <v>110.00000000000001</v>
      </c>
      <c r="N26" s="97">
        <f t="shared" si="2"/>
        <v>100</v>
      </c>
      <c r="P26" s="28"/>
      <c r="R26" s="51"/>
    </row>
    <row r="27" spans="1:18" ht="15.75" thickBot="1" x14ac:dyDescent="0.3">
      <c r="A27" s="421" t="s">
        <v>104</v>
      </c>
      <c r="B27" s="421"/>
      <c r="C27" s="421"/>
      <c r="D27" s="421"/>
      <c r="E27" s="222">
        <f t="shared" ref="E27" si="3">SUM(E12:F25)</f>
        <v>1020710.5900000001</v>
      </c>
      <c r="F27" s="401"/>
      <c r="G27" s="222">
        <f>SUM(G12:H26)</f>
        <v>1105961.72</v>
      </c>
      <c r="H27" s="401"/>
      <c r="I27" s="222">
        <f>I12+I13+I15+I16+I17+I18+I20+I21+I22+I23+I25+I26</f>
        <v>1133445.46</v>
      </c>
      <c r="J27" s="401"/>
      <c r="K27" s="222">
        <f>SUM(K12:L26)</f>
        <v>1088259.33</v>
      </c>
      <c r="L27" s="424"/>
      <c r="M27" s="104">
        <f>K27/E27*100</f>
        <v>106.61781514385973</v>
      </c>
      <c r="N27" s="85">
        <f>K27/I27*100</f>
        <v>96.013382946542492</v>
      </c>
      <c r="O27" s="51"/>
    </row>
    <row r="28" spans="1:18" x14ac:dyDescent="0.25">
      <c r="M28" s="51"/>
      <c r="N28" s="51"/>
      <c r="O28" s="51"/>
      <c r="P28" s="28"/>
    </row>
    <row r="29" spans="1:18" ht="15.75" thickBot="1" x14ac:dyDescent="0.3">
      <c r="A29" s="1" t="s">
        <v>115</v>
      </c>
      <c r="R29" s="28"/>
    </row>
    <row r="30" spans="1:18" ht="15" customHeight="1" x14ac:dyDescent="0.25">
      <c r="A30" s="408" t="s">
        <v>129</v>
      </c>
      <c r="B30" s="409"/>
      <c r="C30" s="409"/>
      <c r="D30" s="410"/>
      <c r="E30" s="155" t="s">
        <v>170</v>
      </c>
      <c r="F30" s="155"/>
      <c r="G30" s="128" t="s">
        <v>175</v>
      </c>
      <c r="H30" s="129"/>
      <c r="I30" s="402" t="s">
        <v>187</v>
      </c>
      <c r="J30" s="403"/>
      <c r="K30" s="155" t="s">
        <v>179</v>
      </c>
      <c r="L30" s="155"/>
      <c r="M30" s="182" t="s">
        <v>168</v>
      </c>
      <c r="N30" s="155" t="s">
        <v>169</v>
      </c>
    </row>
    <row r="31" spans="1:18" ht="15" customHeight="1" thickBot="1" x14ac:dyDescent="0.3">
      <c r="A31" s="411"/>
      <c r="B31" s="412"/>
      <c r="C31" s="412"/>
      <c r="D31" s="413"/>
      <c r="E31" s="156"/>
      <c r="F31" s="156"/>
      <c r="G31" s="130"/>
      <c r="H31" s="131"/>
      <c r="I31" s="404"/>
      <c r="J31" s="405"/>
      <c r="K31" s="156"/>
      <c r="L31" s="156"/>
      <c r="M31" s="185"/>
      <c r="N31" s="156"/>
    </row>
    <row r="32" spans="1:18" ht="15.75" thickBot="1" x14ac:dyDescent="0.3">
      <c r="A32" s="414">
        <v>1</v>
      </c>
      <c r="B32" s="415"/>
      <c r="C32" s="415"/>
      <c r="D32" s="415"/>
      <c r="E32" s="414">
        <v>2</v>
      </c>
      <c r="F32" s="415"/>
      <c r="G32" s="414">
        <v>3</v>
      </c>
      <c r="H32" s="415"/>
      <c r="I32" s="123"/>
      <c r="J32" s="123"/>
      <c r="K32" s="414">
        <v>4</v>
      </c>
      <c r="L32" s="415"/>
      <c r="M32" s="100">
        <v>5</v>
      </c>
      <c r="N32" s="100">
        <v>6</v>
      </c>
    </row>
    <row r="33" spans="1:16" x14ac:dyDescent="0.25">
      <c r="A33" s="29">
        <v>11</v>
      </c>
      <c r="B33" s="30" t="s">
        <v>105</v>
      </c>
      <c r="C33" s="30"/>
      <c r="D33" s="30"/>
      <c r="E33" s="145">
        <v>5219.03</v>
      </c>
      <c r="F33" s="146"/>
      <c r="G33" s="145">
        <v>2380.02</v>
      </c>
      <c r="H33" s="146"/>
      <c r="I33" s="145">
        <v>8514.16</v>
      </c>
      <c r="J33" s="146"/>
      <c r="K33" s="145">
        <v>9514.1</v>
      </c>
      <c r="L33" s="188"/>
      <c r="M33" s="101">
        <f>K33/E33*100</f>
        <v>182.29632709526484</v>
      </c>
      <c r="N33" s="67">
        <f>K33/I33*100</f>
        <v>111.7444351527338</v>
      </c>
    </row>
    <row r="34" spans="1:16" x14ac:dyDescent="0.25">
      <c r="A34" s="10">
        <v>12</v>
      </c>
      <c r="B34" s="4" t="s">
        <v>106</v>
      </c>
      <c r="C34" s="4"/>
      <c r="D34" s="4"/>
      <c r="E34" s="147">
        <v>0</v>
      </c>
      <c r="F34" s="168"/>
      <c r="G34" s="147">
        <v>0</v>
      </c>
      <c r="H34" s="168"/>
      <c r="I34" s="147">
        <v>4081.2</v>
      </c>
      <c r="J34" s="168"/>
      <c r="K34" s="147">
        <v>4081.2</v>
      </c>
      <c r="L34" s="148"/>
      <c r="M34" s="102" t="e">
        <f>K34/E34*100</f>
        <v>#DIV/0!</v>
      </c>
      <c r="N34" s="39">
        <f>K34/I34*100</f>
        <v>100</v>
      </c>
    </row>
    <row r="35" spans="1:16" x14ac:dyDescent="0.25">
      <c r="A35" s="10">
        <v>19</v>
      </c>
      <c r="B35" s="4" t="s">
        <v>107</v>
      </c>
      <c r="C35" s="4"/>
      <c r="D35" s="4"/>
      <c r="E35" s="147">
        <v>0</v>
      </c>
      <c r="F35" s="168"/>
      <c r="G35" s="147">
        <v>0</v>
      </c>
      <c r="H35" s="168"/>
      <c r="I35" s="147">
        <v>0</v>
      </c>
      <c r="J35" s="168"/>
      <c r="K35" s="147">
        <v>0</v>
      </c>
      <c r="L35" s="148"/>
      <c r="M35" s="102">
        <v>0</v>
      </c>
      <c r="N35" s="39">
        <v>0</v>
      </c>
    </row>
    <row r="36" spans="1:16" x14ac:dyDescent="0.25">
      <c r="A36" s="10">
        <v>31</v>
      </c>
      <c r="B36" s="4" t="s">
        <v>108</v>
      </c>
      <c r="C36" s="4"/>
      <c r="D36" s="4"/>
      <c r="E36" s="147">
        <v>176.76</v>
      </c>
      <c r="F36" s="168"/>
      <c r="G36" s="147">
        <v>1600</v>
      </c>
      <c r="H36" s="168"/>
      <c r="I36" s="147">
        <v>4700</v>
      </c>
      <c r="J36" s="168"/>
      <c r="K36" s="147">
        <v>0</v>
      </c>
      <c r="L36" s="148"/>
      <c r="M36" s="102">
        <f t="shared" ref="M36:M47" si="4">K36/E36*100</f>
        <v>0</v>
      </c>
      <c r="N36" s="39">
        <f t="shared" ref="N36:N47" si="5">K36/G36*100</f>
        <v>0</v>
      </c>
    </row>
    <row r="37" spans="1:16" x14ac:dyDescent="0.25">
      <c r="A37" s="10">
        <v>41</v>
      </c>
      <c r="B37" s="4" t="s">
        <v>103</v>
      </c>
      <c r="C37" s="4"/>
      <c r="D37" s="4"/>
      <c r="E37" s="147">
        <v>14700.76</v>
      </c>
      <c r="F37" s="168"/>
      <c r="G37" s="147">
        <v>14046.08</v>
      </c>
      <c r="H37" s="168"/>
      <c r="I37" s="147">
        <v>5251.55</v>
      </c>
      <c r="J37" s="168"/>
      <c r="K37" s="147">
        <v>7054.3</v>
      </c>
      <c r="L37" s="148"/>
      <c r="M37" s="102">
        <f>K37/E37*100</f>
        <v>47.985954467660171</v>
      </c>
      <c r="N37" s="39">
        <f>K37/I37*100</f>
        <v>134.327960316478</v>
      </c>
    </row>
    <row r="38" spans="1:16" x14ac:dyDescent="0.25">
      <c r="A38" s="10">
        <v>42</v>
      </c>
      <c r="B38" s="4" t="s">
        <v>109</v>
      </c>
      <c r="C38" s="4"/>
      <c r="D38" s="4"/>
      <c r="E38" s="147">
        <v>27205.7</v>
      </c>
      <c r="F38" s="168"/>
      <c r="G38" s="147">
        <v>5000</v>
      </c>
      <c r="H38" s="168"/>
      <c r="I38" s="147">
        <v>8812.25</v>
      </c>
      <c r="J38" s="168"/>
      <c r="K38" s="422">
        <v>4362.8500000000004</v>
      </c>
      <c r="L38" s="423"/>
      <c r="M38" s="102">
        <f>K38/E38*100</f>
        <v>16.036529109708628</v>
      </c>
      <c r="N38" s="39">
        <f>K38/I38*100</f>
        <v>49.508922238928768</v>
      </c>
      <c r="P38" s="28"/>
    </row>
    <row r="39" spans="1:16" x14ac:dyDescent="0.25">
      <c r="A39" s="10">
        <v>45</v>
      </c>
      <c r="B39" s="4" t="s">
        <v>110</v>
      </c>
      <c r="C39" s="4"/>
      <c r="D39" s="4"/>
      <c r="E39" s="147">
        <v>120937.49</v>
      </c>
      <c r="F39" s="168"/>
      <c r="G39" s="147">
        <v>110715.62</v>
      </c>
      <c r="H39" s="168"/>
      <c r="I39" s="147">
        <v>129454.09</v>
      </c>
      <c r="J39" s="168"/>
      <c r="K39" s="147">
        <v>121534.85</v>
      </c>
      <c r="L39" s="148"/>
      <c r="M39" s="102">
        <f>K39/E39*100</f>
        <v>100.49394112611401</v>
      </c>
      <c r="N39" s="39">
        <f>K39/I39*100</f>
        <v>93.882588027925578</v>
      </c>
    </row>
    <row r="40" spans="1:16" x14ac:dyDescent="0.25">
      <c r="A40" s="10">
        <v>51</v>
      </c>
      <c r="B40" s="4" t="s">
        <v>111</v>
      </c>
      <c r="C40" s="4"/>
      <c r="D40" s="4"/>
      <c r="E40" s="147">
        <v>0</v>
      </c>
      <c r="F40" s="168"/>
      <c r="G40" s="147">
        <v>0</v>
      </c>
      <c r="H40" s="168"/>
      <c r="I40" s="147">
        <v>0</v>
      </c>
      <c r="J40" s="168"/>
      <c r="K40" s="147">
        <v>0</v>
      </c>
      <c r="L40" s="148"/>
      <c r="M40" s="102">
        <v>0</v>
      </c>
      <c r="N40" s="39">
        <v>0</v>
      </c>
    </row>
    <row r="41" spans="1:16" x14ac:dyDescent="0.25">
      <c r="A41" s="10">
        <v>5103035</v>
      </c>
      <c r="B41" s="4" t="s">
        <v>180</v>
      </c>
      <c r="C41" s="4"/>
      <c r="D41" s="4"/>
      <c r="E41" s="147">
        <v>348.16</v>
      </c>
      <c r="F41" s="298"/>
      <c r="G41" s="147">
        <v>700</v>
      </c>
      <c r="H41" s="298"/>
      <c r="I41" s="147">
        <v>500</v>
      </c>
      <c r="J41" s="168"/>
      <c r="K41" s="147">
        <v>376.41</v>
      </c>
      <c r="L41" s="298"/>
      <c r="M41" s="102">
        <f>K41/E41*100</f>
        <v>108.11408547794117</v>
      </c>
      <c r="N41" s="39">
        <f t="shared" ref="N41:N46" si="6">K41/I41*100</f>
        <v>75.282000000000011</v>
      </c>
    </row>
    <row r="42" spans="1:16" x14ac:dyDescent="0.25">
      <c r="A42" s="10">
        <v>51036</v>
      </c>
      <c r="B42" s="4" t="s">
        <v>127</v>
      </c>
      <c r="C42" s="4"/>
      <c r="D42" s="4"/>
      <c r="E42" s="147">
        <v>843098.6</v>
      </c>
      <c r="F42" s="168"/>
      <c r="G42" s="147">
        <v>966000</v>
      </c>
      <c r="H42" s="168"/>
      <c r="I42" s="147">
        <v>965000</v>
      </c>
      <c r="J42" s="168"/>
      <c r="K42" s="147">
        <v>996801.6</v>
      </c>
      <c r="L42" s="148"/>
      <c r="M42" s="102">
        <f>K42/E42*100</f>
        <v>118.23072651288949</v>
      </c>
      <c r="N42" s="39">
        <f t="shared" si="6"/>
        <v>103.29550259067358</v>
      </c>
    </row>
    <row r="43" spans="1:16" x14ac:dyDescent="0.25">
      <c r="A43" s="10">
        <v>51037</v>
      </c>
      <c r="B43" s="4" t="s">
        <v>215</v>
      </c>
      <c r="C43" s="4"/>
      <c r="D43" s="4"/>
      <c r="E43" s="147">
        <v>0</v>
      </c>
      <c r="F43" s="168"/>
      <c r="G43" s="147">
        <v>700</v>
      </c>
      <c r="H43" s="168"/>
      <c r="I43" s="147">
        <v>2562.21</v>
      </c>
      <c r="J43" s="168"/>
      <c r="K43" s="147">
        <v>2326.94</v>
      </c>
      <c r="L43" s="148"/>
      <c r="M43" s="102" t="e">
        <f>K43/E43*100</f>
        <v>#DIV/0!</v>
      </c>
      <c r="N43" s="39">
        <f t="shared" si="6"/>
        <v>90.817692538862943</v>
      </c>
    </row>
    <row r="44" spans="1:16" x14ac:dyDescent="0.25">
      <c r="A44" s="10">
        <v>53</v>
      </c>
      <c r="B44" s="4" t="s">
        <v>112</v>
      </c>
      <c r="C44" s="4"/>
      <c r="D44" s="4"/>
      <c r="E44" s="147">
        <v>1000</v>
      </c>
      <c r="F44" s="168"/>
      <c r="G44" s="147">
        <v>2500</v>
      </c>
      <c r="H44" s="168"/>
      <c r="I44" s="147">
        <v>2750</v>
      </c>
      <c r="J44" s="168"/>
      <c r="K44" s="147">
        <v>1000</v>
      </c>
      <c r="L44" s="148"/>
      <c r="M44" s="102">
        <f t="shared" si="4"/>
        <v>100</v>
      </c>
      <c r="N44" s="39">
        <f t="shared" si="6"/>
        <v>36.363636363636367</v>
      </c>
    </row>
    <row r="45" spans="1:16" x14ac:dyDescent="0.25">
      <c r="A45" s="10">
        <v>54</v>
      </c>
      <c r="B45" s="4" t="s">
        <v>113</v>
      </c>
      <c r="C45" s="4"/>
      <c r="D45" s="4"/>
      <c r="E45" s="147">
        <v>5053.93</v>
      </c>
      <c r="F45" s="168"/>
      <c r="G45" s="147">
        <v>0</v>
      </c>
      <c r="H45" s="168"/>
      <c r="I45" s="147">
        <v>0</v>
      </c>
      <c r="J45" s="168"/>
      <c r="K45" s="147">
        <v>3480</v>
      </c>
      <c r="L45" s="148"/>
      <c r="M45" s="102">
        <f>K45/E45*100</f>
        <v>68.857305107114655</v>
      </c>
      <c r="N45" s="39" t="e">
        <f t="shared" si="6"/>
        <v>#DIV/0!</v>
      </c>
    </row>
    <row r="46" spans="1:16" x14ac:dyDescent="0.25">
      <c r="A46" s="14">
        <v>61</v>
      </c>
      <c r="B46" s="54" t="s">
        <v>114</v>
      </c>
      <c r="C46" s="54"/>
      <c r="D46" s="54"/>
      <c r="E46" s="186">
        <v>560</v>
      </c>
      <c r="F46" s="187"/>
      <c r="G46" s="186">
        <v>2100</v>
      </c>
      <c r="H46" s="187"/>
      <c r="I46" s="147">
        <v>1600</v>
      </c>
      <c r="J46" s="168"/>
      <c r="K46" s="186">
        <v>2289.9899999999998</v>
      </c>
      <c r="L46" s="200"/>
      <c r="M46" s="102">
        <f>K46/E46*100</f>
        <v>408.92678571428564</v>
      </c>
      <c r="N46" s="39">
        <f t="shared" si="6"/>
        <v>143.12437499999999</v>
      </c>
    </row>
    <row r="47" spans="1:16" ht="15.75" thickBot="1" x14ac:dyDescent="0.3">
      <c r="A47" s="31">
        <v>511904</v>
      </c>
      <c r="B47" s="32" t="s">
        <v>181</v>
      </c>
      <c r="C47" s="32"/>
      <c r="D47" s="32"/>
      <c r="E47" s="141">
        <v>200</v>
      </c>
      <c r="F47" s="142"/>
      <c r="G47" s="141">
        <v>220</v>
      </c>
      <c r="H47" s="142"/>
      <c r="I47" s="141">
        <v>220</v>
      </c>
      <c r="J47" s="142"/>
      <c r="K47" s="141">
        <v>220</v>
      </c>
      <c r="L47" s="420"/>
      <c r="M47" s="103">
        <f t="shared" si="4"/>
        <v>110.00000000000001</v>
      </c>
      <c r="N47" s="97">
        <f t="shared" si="5"/>
        <v>100</v>
      </c>
    </row>
    <row r="48" spans="1:16" ht="15.75" thickBot="1" x14ac:dyDescent="0.3">
      <c r="A48" s="421" t="s">
        <v>104</v>
      </c>
      <c r="B48" s="421"/>
      <c r="C48" s="421"/>
      <c r="D48" s="421"/>
      <c r="E48" s="222">
        <f>E33+E36+E37+E38+E39+E42+E46</f>
        <v>1011898.34</v>
      </c>
      <c r="F48" s="401"/>
      <c r="G48" s="222">
        <f>SUM(G33:H47)</f>
        <v>1105961.72</v>
      </c>
      <c r="H48" s="401"/>
      <c r="I48" s="222">
        <f>I33+I34+I36+I37+I38+I39+I43+I42+I44+I46+I47+I41</f>
        <v>1133445.46</v>
      </c>
      <c r="J48" s="401"/>
      <c r="K48" s="222">
        <f>SUM(K33:L47)</f>
        <v>1153042.24</v>
      </c>
      <c r="L48" s="424"/>
      <c r="M48" s="104">
        <f>K48/E48*100</f>
        <v>113.94842687458112</v>
      </c>
      <c r="N48" s="85">
        <f>K48/I48*100</f>
        <v>101.72895659222985</v>
      </c>
      <c r="P48" s="28"/>
    </row>
  </sheetData>
  <customSheetViews>
    <customSheetView guid="{005C429F-8448-44DF-83AD-8A930973E873}" topLeftCell="A4">
      <selection activeCell="O19" sqref="O19"/>
      <pageMargins left="0.7" right="0.7" top="0.75" bottom="0.75" header="0.3" footer="0.3"/>
      <pageSetup paperSize="9" scale="82" orientation="portrait" r:id="rId1"/>
    </customSheetView>
  </customSheetViews>
  <mergeCells count="154">
    <mergeCell ref="M9:M10"/>
    <mergeCell ref="N9:N10"/>
    <mergeCell ref="M30:M31"/>
    <mergeCell ref="N30:N31"/>
    <mergeCell ref="A5:N5"/>
    <mergeCell ref="G44:H44"/>
    <mergeCell ref="G45:H45"/>
    <mergeCell ref="G46:H46"/>
    <mergeCell ref="G48:H48"/>
    <mergeCell ref="G24:H24"/>
    <mergeCell ref="G25:H25"/>
    <mergeCell ref="G27:H27"/>
    <mergeCell ref="G30:H31"/>
    <mergeCell ref="G32:H32"/>
    <mergeCell ref="G26:H26"/>
    <mergeCell ref="G42:H42"/>
    <mergeCell ref="G43:H43"/>
    <mergeCell ref="E46:F46"/>
    <mergeCell ref="K46:L46"/>
    <mergeCell ref="A48:D48"/>
    <mergeCell ref="E27:F27"/>
    <mergeCell ref="K27:L27"/>
    <mergeCell ref="E48:F48"/>
    <mergeCell ref="K48:L48"/>
    <mergeCell ref="E44:F44"/>
    <mergeCell ref="K44:L44"/>
    <mergeCell ref="E45:F45"/>
    <mergeCell ref="K45:L45"/>
    <mergeCell ref="K47:L47"/>
    <mergeCell ref="E47:F47"/>
    <mergeCell ref="G47:H47"/>
    <mergeCell ref="E39:F39"/>
    <mergeCell ref="K39:L39"/>
    <mergeCell ref="E40:F40"/>
    <mergeCell ref="K40:L40"/>
    <mergeCell ref="G39:H39"/>
    <mergeCell ref="G40:H40"/>
    <mergeCell ref="E41:F41"/>
    <mergeCell ref="G41:H41"/>
    <mergeCell ref="K41:L41"/>
    <mergeCell ref="I39:J39"/>
    <mergeCell ref="I40:J40"/>
    <mergeCell ref="I41:J41"/>
    <mergeCell ref="I42:J42"/>
    <mergeCell ref="I43:J43"/>
    <mergeCell ref="I44:J44"/>
    <mergeCell ref="I45:J45"/>
    <mergeCell ref="I46:J46"/>
    <mergeCell ref="E37:F37"/>
    <mergeCell ref="K37:L37"/>
    <mergeCell ref="E38:F38"/>
    <mergeCell ref="K38:L38"/>
    <mergeCell ref="G37:H37"/>
    <mergeCell ref="G38:H38"/>
    <mergeCell ref="E35:F35"/>
    <mergeCell ref="K35:L35"/>
    <mergeCell ref="E36:F36"/>
    <mergeCell ref="K36:L36"/>
    <mergeCell ref="G35:H35"/>
    <mergeCell ref="G36:H36"/>
    <mergeCell ref="I35:J35"/>
    <mergeCell ref="I36:J36"/>
    <mergeCell ref="I37:J37"/>
    <mergeCell ref="I38:J38"/>
    <mergeCell ref="E33:F33"/>
    <mergeCell ref="K33:L33"/>
    <mergeCell ref="E34:F34"/>
    <mergeCell ref="K34:L34"/>
    <mergeCell ref="G33:H33"/>
    <mergeCell ref="G34:H34"/>
    <mergeCell ref="A32:D32"/>
    <mergeCell ref="E32:F32"/>
    <mergeCell ref="K32:L32"/>
    <mergeCell ref="I33:J33"/>
    <mergeCell ref="I34:J34"/>
    <mergeCell ref="K26:L26"/>
    <mergeCell ref="E21:F21"/>
    <mergeCell ref="E22:F22"/>
    <mergeCell ref="E26:F26"/>
    <mergeCell ref="E30:F31"/>
    <mergeCell ref="K30:L31"/>
    <mergeCell ref="G21:H21"/>
    <mergeCell ref="G22:H22"/>
    <mergeCell ref="A27:D27"/>
    <mergeCell ref="A30:D31"/>
    <mergeCell ref="I26:J26"/>
    <mergeCell ref="I27:J27"/>
    <mergeCell ref="E18:F18"/>
    <mergeCell ref="E19:F19"/>
    <mergeCell ref="E23:F23"/>
    <mergeCell ref="E24:F24"/>
    <mergeCell ref="E25:F25"/>
    <mergeCell ref="G18:H18"/>
    <mergeCell ref="G19:H19"/>
    <mergeCell ref="G23:H23"/>
    <mergeCell ref="G17:H17"/>
    <mergeCell ref="E20:F20"/>
    <mergeCell ref="K12:L12"/>
    <mergeCell ref="K13:L13"/>
    <mergeCell ref="K14:L14"/>
    <mergeCell ref="G12:H12"/>
    <mergeCell ref="G13:H13"/>
    <mergeCell ref="G14:H14"/>
    <mergeCell ref="K23:L23"/>
    <mergeCell ref="K24:L24"/>
    <mergeCell ref="K25:L25"/>
    <mergeCell ref="K21:L21"/>
    <mergeCell ref="K22:L22"/>
    <mergeCell ref="G15:H15"/>
    <mergeCell ref="G16:H16"/>
    <mergeCell ref="G20:H20"/>
    <mergeCell ref="K20:L20"/>
    <mergeCell ref="I18:J18"/>
    <mergeCell ref="I19:J19"/>
    <mergeCell ref="I20:J20"/>
    <mergeCell ref="I21:J21"/>
    <mergeCell ref="I22:J22"/>
    <mergeCell ref="I23:J23"/>
    <mergeCell ref="I24:J24"/>
    <mergeCell ref="I25:J25"/>
    <mergeCell ref="I9:J10"/>
    <mergeCell ref="A9:D10"/>
    <mergeCell ref="K42:L42"/>
    <mergeCell ref="K43:L43"/>
    <mergeCell ref="E43:F43"/>
    <mergeCell ref="E42:F42"/>
    <mergeCell ref="A11:D11"/>
    <mergeCell ref="E11:F11"/>
    <mergeCell ref="K11:L11"/>
    <mergeCell ref="E15:F15"/>
    <mergeCell ref="E16:F16"/>
    <mergeCell ref="K19:L19"/>
    <mergeCell ref="K15:L15"/>
    <mergeCell ref="K16:L16"/>
    <mergeCell ref="K17:L17"/>
    <mergeCell ref="K18:L18"/>
    <mergeCell ref="E17:F17"/>
    <mergeCell ref="E12:F12"/>
    <mergeCell ref="E13:F13"/>
    <mergeCell ref="E14:F14"/>
    <mergeCell ref="G9:H10"/>
    <mergeCell ref="E9:F10"/>
    <mergeCell ref="K9:L10"/>
    <mergeCell ref="G11:H11"/>
    <mergeCell ref="I47:J47"/>
    <mergeCell ref="I48:J48"/>
    <mergeCell ref="I30:J31"/>
    <mergeCell ref="I11:J11"/>
    <mergeCell ref="I12:J12"/>
    <mergeCell ref="I13:J13"/>
    <mergeCell ref="I14:J14"/>
    <mergeCell ref="I15:J15"/>
    <mergeCell ref="I16:J16"/>
    <mergeCell ref="I17:J17"/>
  </mergeCells>
  <pageMargins left="0.7" right="0.7" top="0.75" bottom="0.75" header="0.3" footer="0.3"/>
  <pageSetup paperSize="9" scale="7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"/>
  <sheetViews>
    <sheetView zoomScaleNormal="100" workbookViewId="0">
      <selection activeCell="O16" sqref="O16"/>
    </sheetView>
  </sheetViews>
  <sheetFormatPr defaultRowHeight="15" x14ac:dyDescent="0.25"/>
  <cols>
    <col min="1" max="6" width="9.140625" customWidth="1"/>
  </cols>
  <sheetData>
    <row r="1" spans="1:16" ht="15" customHeight="1" x14ac:dyDescent="0.25">
      <c r="A1" s="1" t="s">
        <v>176</v>
      </c>
    </row>
    <row r="2" spans="1:16" x14ac:dyDescent="0.25">
      <c r="A2" t="s">
        <v>178</v>
      </c>
    </row>
    <row r="3" spans="1:16" x14ac:dyDescent="0.25">
      <c r="A3" t="s">
        <v>177</v>
      </c>
    </row>
    <row r="4" spans="1:16" ht="15" customHeight="1" x14ac:dyDescent="0.25"/>
    <row r="5" spans="1:16" ht="15" customHeight="1" x14ac:dyDescent="0.25">
      <c r="A5" s="270" t="s">
        <v>199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</row>
    <row r="7" spans="1:16" ht="15" customHeight="1" x14ac:dyDescent="0.25"/>
    <row r="8" spans="1:16" ht="15.75" thickBot="1" x14ac:dyDescent="0.3"/>
    <row r="9" spans="1:16" ht="15" customHeight="1" x14ac:dyDescent="0.25">
      <c r="A9" s="370" t="s">
        <v>21</v>
      </c>
      <c r="B9" s="371"/>
      <c r="C9" s="371"/>
      <c r="D9" s="371"/>
      <c r="E9" s="371"/>
      <c r="F9" s="372"/>
      <c r="G9" s="155" t="s">
        <v>170</v>
      </c>
      <c r="H9" s="155"/>
      <c r="I9" s="128" t="s">
        <v>175</v>
      </c>
      <c r="J9" s="129"/>
      <c r="K9" s="128" t="s">
        <v>198</v>
      </c>
      <c r="L9" s="129"/>
      <c r="M9" s="155" t="s">
        <v>179</v>
      </c>
      <c r="N9" s="155"/>
      <c r="O9" s="182" t="s">
        <v>217</v>
      </c>
      <c r="P9" s="155" t="s">
        <v>218</v>
      </c>
    </row>
    <row r="10" spans="1:16" ht="15.75" thickBot="1" x14ac:dyDescent="0.3">
      <c r="A10" s="373"/>
      <c r="B10" s="374"/>
      <c r="C10" s="374"/>
      <c r="D10" s="374"/>
      <c r="E10" s="374"/>
      <c r="F10" s="375"/>
      <c r="G10" s="156"/>
      <c r="H10" s="156"/>
      <c r="I10" s="130"/>
      <c r="J10" s="131"/>
      <c r="K10" s="130"/>
      <c r="L10" s="131"/>
      <c r="M10" s="156"/>
      <c r="N10" s="156"/>
      <c r="O10" s="185"/>
      <c r="P10" s="156"/>
    </row>
    <row r="11" spans="1:16" ht="15.75" thickBot="1" x14ac:dyDescent="0.3">
      <c r="A11" s="349">
        <v>1</v>
      </c>
      <c r="B11" s="350"/>
      <c r="C11" s="350"/>
      <c r="D11" s="350"/>
      <c r="E11" s="350"/>
      <c r="F11" s="383"/>
      <c r="G11" s="349">
        <v>2</v>
      </c>
      <c r="H11" s="350"/>
      <c r="I11" s="349">
        <v>3</v>
      </c>
      <c r="J11" s="350"/>
      <c r="K11" s="376">
        <v>4</v>
      </c>
      <c r="L11" s="377"/>
      <c r="M11" s="349">
        <v>5</v>
      </c>
      <c r="N11" s="350"/>
      <c r="O11" s="44">
        <v>6</v>
      </c>
      <c r="P11" s="44">
        <v>7</v>
      </c>
    </row>
    <row r="12" spans="1:16" ht="15.75" thickBot="1" x14ac:dyDescent="0.3">
      <c r="A12" s="46" t="s">
        <v>144</v>
      </c>
      <c r="B12" s="59"/>
      <c r="C12" s="59"/>
      <c r="D12" s="59"/>
      <c r="E12" s="59"/>
      <c r="F12" s="60"/>
      <c r="G12" s="294">
        <v>1011898.34</v>
      </c>
      <c r="H12" s="241"/>
      <c r="I12" s="294">
        <v>1105961.72</v>
      </c>
      <c r="J12" s="241"/>
      <c r="K12" s="294">
        <v>1133445.46</v>
      </c>
      <c r="L12" s="241"/>
      <c r="M12" s="294">
        <v>1153042.24</v>
      </c>
      <c r="N12" s="241"/>
      <c r="O12" s="49">
        <f>M12/G12*100</f>
        <v>113.94842687458112</v>
      </c>
      <c r="P12" s="49">
        <f>M12/K12*100</f>
        <v>101.72895659222985</v>
      </c>
    </row>
    <row r="13" spans="1:16" ht="15" customHeight="1" x14ac:dyDescent="0.25">
      <c r="A13" s="69" t="s">
        <v>147</v>
      </c>
      <c r="B13" s="244" t="s">
        <v>145</v>
      </c>
      <c r="C13" s="244"/>
      <c r="D13" s="244"/>
      <c r="E13" s="244"/>
      <c r="F13" s="245"/>
      <c r="G13" s="308">
        <v>1011898.34</v>
      </c>
      <c r="H13" s="309"/>
      <c r="I13" s="308">
        <v>1105961.72</v>
      </c>
      <c r="J13" s="309"/>
      <c r="K13" s="314">
        <v>1133445.46</v>
      </c>
      <c r="L13" s="315"/>
      <c r="M13" s="308">
        <v>1153042.24</v>
      </c>
      <c r="N13" s="309"/>
      <c r="O13" s="65">
        <f>M13/G13*100</f>
        <v>113.94842687458112</v>
      </c>
      <c r="P13" s="65">
        <f>M13/K13*100</f>
        <v>101.72895659222985</v>
      </c>
    </row>
    <row r="14" spans="1:16" x14ac:dyDescent="0.25">
      <c r="A14" s="64" t="s">
        <v>146</v>
      </c>
      <c r="B14" s="4" t="s">
        <v>150</v>
      </c>
      <c r="C14" s="4"/>
      <c r="D14" s="4"/>
      <c r="E14" s="4"/>
      <c r="F14" s="11"/>
      <c r="G14" s="316">
        <v>1011898.34</v>
      </c>
      <c r="H14" s="317"/>
      <c r="I14" s="304">
        <v>1105961.72</v>
      </c>
      <c r="J14" s="305"/>
      <c r="K14" s="316">
        <v>1133445.46</v>
      </c>
      <c r="L14" s="317"/>
      <c r="M14" s="316">
        <v>1153042.24</v>
      </c>
      <c r="N14" s="317"/>
      <c r="O14" s="76">
        <f>M14/G14*100</f>
        <v>113.94842687458112</v>
      </c>
      <c r="P14" s="76">
        <f>M14/K14*100</f>
        <v>101.72895659222985</v>
      </c>
    </row>
    <row r="15" spans="1:16" ht="15.75" thickBot="1" x14ac:dyDescent="0.3">
      <c r="A15" s="68" t="s">
        <v>148</v>
      </c>
      <c r="B15" s="26" t="s">
        <v>149</v>
      </c>
      <c r="C15" s="26"/>
      <c r="D15" s="26"/>
      <c r="E15" s="26"/>
      <c r="F15" s="27"/>
      <c r="G15" s="322">
        <v>1011898.34</v>
      </c>
      <c r="H15" s="323"/>
      <c r="I15" s="322">
        <v>1105961.72</v>
      </c>
      <c r="J15" s="323"/>
      <c r="K15" s="322">
        <v>1133445.46</v>
      </c>
      <c r="L15" s="323"/>
      <c r="M15" s="322">
        <v>1153042.24</v>
      </c>
      <c r="N15" s="323"/>
      <c r="O15" s="86">
        <f>M15/G15*100</f>
        <v>113.94842687458112</v>
      </c>
      <c r="P15" s="86">
        <f>M15/K15*100</f>
        <v>101.72895659222985</v>
      </c>
    </row>
  </sheetData>
  <mergeCells count="30">
    <mergeCell ref="K12:L12"/>
    <mergeCell ref="G15:H15"/>
    <mergeCell ref="I15:J15"/>
    <mergeCell ref="M15:N15"/>
    <mergeCell ref="B13:F13"/>
    <mergeCell ref="G13:H13"/>
    <mergeCell ref="G14:H14"/>
    <mergeCell ref="I13:J13"/>
    <mergeCell ref="I14:J14"/>
    <mergeCell ref="M13:N13"/>
    <mergeCell ref="M14:N14"/>
    <mergeCell ref="K13:L13"/>
    <mergeCell ref="K14:L14"/>
    <mergeCell ref="K15:L15"/>
    <mergeCell ref="K9:L10"/>
    <mergeCell ref="A5:P5"/>
    <mergeCell ref="M11:N11"/>
    <mergeCell ref="G12:H12"/>
    <mergeCell ref="I12:J12"/>
    <mergeCell ref="M12:N12"/>
    <mergeCell ref="A9:F10"/>
    <mergeCell ref="A11:F11"/>
    <mergeCell ref="G11:H11"/>
    <mergeCell ref="I11:J11"/>
    <mergeCell ref="G9:H10"/>
    <mergeCell ref="I9:J10"/>
    <mergeCell ref="O9:O10"/>
    <mergeCell ref="P9:P10"/>
    <mergeCell ref="M9:N10"/>
    <mergeCell ref="K11:L11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68"/>
  <sheetViews>
    <sheetView showGridLines="0" tabSelected="1" zoomScaleNormal="100" workbookViewId="0">
      <selection activeCell="M170" sqref="M170"/>
    </sheetView>
  </sheetViews>
  <sheetFormatPr defaultRowHeight="15" x14ac:dyDescent="0.25"/>
  <cols>
    <col min="1" max="6" width="9.7109375" customWidth="1"/>
    <col min="7" max="15" width="8.85546875" customWidth="1"/>
  </cols>
  <sheetData>
    <row r="1" spans="1:15" x14ac:dyDescent="0.25">
      <c r="A1" s="1" t="s">
        <v>176</v>
      </c>
    </row>
    <row r="2" spans="1:15" x14ac:dyDescent="0.25">
      <c r="A2" t="s">
        <v>178</v>
      </c>
    </row>
    <row r="3" spans="1:15" x14ac:dyDescent="0.25">
      <c r="A3" t="s">
        <v>177</v>
      </c>
    </row>
    <row r="5" spans="1:15" ht="15" customHeight="1" x14ac:dyDescent="0.25">
      <c r="A5" s="510" t="s">
        <v>189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</row>
    <row r="6" spans="1:1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ht="15.75" thickBot="1" x14ac:dyDescent="0.3"/>
    <row r="8" spans="1:15" ht="15" customHeight="1" x14ac:dyDescent="0.25">
      <c r="A8" s="468"/>
      <c r="B8" s="469"/>
      <c r="C8" s="469"/>
      <c r="D8" s="469"/>
      <c r="E8" s="469"/>
      <c r="F8" s="470"/>
      <c r="G8" s="511" t="s">
        <v>175</v>
      </c>
      <c r="H8" s="512"/>
      <c r="I8" s="518" t="s">
        <v>187</v>
      </c>
      <c r="J8" s="519"/>
      <c r="K8" s="516" t="s">
        <v>188</v>
      </c>
      <c r="L8" s="516"/>
      <c r="M8" s="55" t="s">
        <v>42</v>
      </c>
    </row>
    <row r="9" spans="1:15" x14ac:dyDescent="0.25">
      <c r="A9" s="471"/>
      <c r="B9" s="472"/>
      <c r="C9" s="472"/>
      <c r="D9" s="472"/>
      <c r="E9" s="472"/>
      <c r="F9" s="473"/>
      <c r="G9" s="513"/>
      <c r="H9" s="514"/>
      <c r="I9" s="520"/>
      <c r="J9" s="521"/>
      <c r="K9" s="517"/>
      <c r="L9" s="517"/>
      <c r="M9" s="56" t="s">
        <v>186</v>
      </c>
    </row>
    <row r="10" spans="1:15" ht="15.75" thickBot="1" x14ac:dyDescent="0.3">
      <c r="A10" s="474">
        <v>1</v>
      </c>
      <c r="B10" s="475"/>
      <c r="C10" s="475"/>
      <c r="D10" s="475"/>
      <c r="E10" s="475"/>
      <c r="F10" s="460"/>
      <c r="G10" s="474">
        <v>2</v>
      </c>
      <c r="H10" s="475"/>
      <c r="I10" s="459">
        <v>3</v>
      </c>
      <c r="J10" s="460"/>
      <c r="K10" s="474">
        <v>4</v>
      </c>
      <c r="L10" s="475"/>
      <c r="M10" s="57">
        <v>5</v>
      </c>
    </row>
    <row r="11" spans="1:15" ht="15.75" thickBot="1" x14ac:dyDescent="0.3">
      <c r="A11" s="479" t="s">
        <v>18</v>
      </c>
      <c r="B11" s="480"/>
      <c r="C11" s="480"/>
      <c r="D11" s="480"/>
      <c r="E11" s="480"/>
      <c r="F11" s="481"/>
      <c r="G11" s="497">
        <f>G12+G55</f>
        <v>1105961.7200000002</v>
      </c>
      <c r="H11" s="497"/>
      <c r="I11" s="522">
        <f>I12+I55+I124+I129+I134+I146+I155+I164</f>
        <v>1133445.46</v>
      </c>
      <c r="J11" s="523"/>
      <c r="K11" s="497">
        <f>K12+K55+K124+K129+K134+K146+K155+K164</f>
        <v>1153042.24</v>
      </c>
      <c r="L11" s="497"/>
      <c r="M11" s="89">
        <f t="shared" ref="M11:M19" si="0">K11/I11*100</f>
        <v>101.72895659222985</v>
      </c>
    </row>
    <row r="12" spans="1:15" x14ac:dyDescent="0.25">
      <c r="A12" s="476" t="s">
        <v>99</v>
      </c>
      <c r="B12" s="477"/>
      <c r="C12" s="477"/>
      <c r="D12" s="477"/>
      <c r="E12" s="477"/>
      <c r="F12" s="478"/>
      <c r="G12" s="498">
        <f>G43+G13</f>
        <v>1076715.6200000001</v>
      </c>
      <c r="H12" s="515"/>
      <c r="I12" s="461">
        <f>I13+I43</f>
        <v>1091521.0900000001</v>
      </c>
      <c r="J12" s="462"/>
      <c r="K12" s="498">
        <f>K13+K43</f>
        <v>1115779.8600000001</v>
      </c>
      <c r="L12" s="499"/>
      <c r="M12" s="90">
        <f t="shared" si="0"/>
        <v>102.22247377739629</v>
      </c>
    </row>
    <row r="13" spans="1:15" x14ac:dyDescent="0.25">
      <c r="A13" s="482" t="s">
        <v>19</v>
      </c>
      <c r="B13" s="483"/>
      <c r="C13" s="483"/>
      <c r="D13" s="483"/>
      <c r="E13" s="483"/>
      <c r="F13" s="484"/>
      <c r="G13" s="457">
        <v>110715.62</v>
      </c>
      <c r="H13" s="458"/>
      <c r="I13" s="457">
        <v>126521.09</v>
      </c>
      <c r="J13" s="458"/>
      <c r="K13" s="457">
        <v>118601.85</v>
      </c>
      <c r="L13" s="509"/>
      <c r="M13" s="99">
        <f t="shared" si="0"/>
        <v>93.740774759370154</v>
      </c>
    </row>
    <row r="14" spans="1:15" x14ac:dyDescent="0.25">
      <c r="A14" s="427" t="s">
        <v>137</v>
      </c>
      <c r="B14" s="428"/>
      <c r="C14" s="428"/>
      <c r="D14" s="428"/>
      <c r="E14" s="428"/>
      <c r="F14" s="429"/>
      <c r="G14" s="439">
        <v>110715.62</v>
      </c>
      <c r="H14" s="440"/>
      <c r="I14" s="439">
        <v>126521.09</v>
      </c>
      <c r="J14" s="440"/>
      <c r="K14" s="439">
        <v>118601.85</v>
      </c>
      <c r="L14" s="505"/>
      <c r="M14" s="58">
        <f t="shared" si="0"/>
        <v>93.740774759370154</v>
      </c>
    </row>
    <row r="15" spans="1:15" x14ac:dyDescent="0.25">
      <c r="A15" s="33">
        <v>32</v>
      </c>
      <c r="B15" s="34" t="s">
        <v>89</v>
      </c>
      <c r="C15" s="34"/>
      <c r="D15" s="34"/>
      <c r="E15" s="34"/>
      <c r="F15" s="35"/>
      <c r="G15" s="447">
        <f>G16+G21+G28+G38</f>
        <v>110715.62</v>
      </c>
      <c r="H15" s="448"/>
      <c r="I15" s="434">
        <f>I16+I21+I28+I38</f>
        <v>126521.09</v>
      </c>
      <c r="J15" s="435"/>
      <c r="K15" s="500">
        <f>K16+K21+K28+K38</f>
        <v>118601.85</v>
      </c>
      <c r="L15" s="447"/>
      <c r="M15" s="88">
        <f t="shared" si="0"/>
        <v>93.740774759370154</v>
      </c>
      <c r="O15" s="28"/>
    </row>
    <row r="16" spans="1:15" x14ac:dyDescent="0.25">
      <c r="A16" s="17">
        <v>321</v>
      </c>
      <c r="B16" s="5" t="s">
        <v>90</v>
      </c>
      <c r="C16" s="5"/>
      <c r="D16" s="5"/>
      <c r="E16" s="5"/>
      <c r="F16" s="11"/>
      <c r="G16" s="434">
        <f>SUM(G17:H20)</f>
        <v>62850</v>
      </c>
      <c r="H16" s="435"/>
      <c r="I16" s="434">
        <f>I17+I18+I19</f>
        <v>62850</v>
      </c>
      <c r="J16" s="435"/>
      <c r="K16" s="434">
        <f>K17+K18</f>
        <v>59883.39</v>
      </c>
      <c r="L16" s="438"/>
      <c r="M16" s="88">
        <f t="shared" si="0"/>
        <v>95.279856801909304</v>
      </c>
    </row>
    <row r="17" spans="1:13" x14ac:dyDescent="0.25">
      <c r="A17" s="10">
        <v>3211</v>
      </c>
      <c r="B17" s="4" t="s">
        <v>55</v>
      </c>
      <c r="C17" s="4"/>
      <c r="D17" s="4"/>
      <c r="E17" s="4"/>
      <c r="F17" s="11"/>
      <c r="G17" s="147">
        <v>1700</v>
      </c>
      <c r="H17" s="168"/>
      <c r="I17" s="147">
        <v>1700</v>
      </c>
      <c r="J17" s="168"/>
      <c r="K17" s="147">
        <v>1615</v>
      </c>
      <c r="L17" s="148"/>
      <c r="M17" s="88">
        <f t="shared" si="0"/>
        <v>95</v>
      </c>
    </row>
    <row r="18" spans="1:13" x14ac:dyDescent="0.25">
      <c r="A18" s="10">
        <v>3212</v>
      </c>
      <c r="B18" s="4" t="s">
        <v>91</v>
      </c>
      <c r="C18" s="4"/>
      <c r="D18" s="4"/>
      <c r="E18" s="4"/>
      <c r="F18" s="11"/>
      <c r="G18" s="147">
        <v>60500</v>
      </c>
      <c r="H18" s="168"/>
      <c r="I18" s="147">
        <v>60500</v>
      </c>
      <c r="J18" s="168"/>
      <c r="K18" s="147">
        <v>58268.39</v>
      </c>
      <c r="L18" s="148"/>
      <c r="M18" s="88">
        <f t="shared" si="0"/>
        <v>96.311388429752071</v>
      </c>
    </row>
    <row r="19" spans="1:13" x14ac:dyDescent="0.25">
      <c r="A19" s="10">
        <v>3213</v>
      </c>
      <c r="B19" s="4" t="s">
        <v>57</v>
      </c>
      <c r="C19" s="4"/>
      <c r="D19" s="4"/>
      <c r="E19" s="4"/>
      <c r="F19" s="11"/>
      <c r="G19" s="147">
        <v>650</v>
      </c>
      <c r="H19" s="168"/>
      <c r="I19" s="147">
        <v>650</v>
      </c>
      <c r="J19" s="168"/>
      <c r="K19" s="147">
        <v>0</v>
      </c>
      <c r="L19" s="148"/>
      <c r="M19" s="88">
        <f t="shared" si="0"/>
        <v>0</v>
      </c>
    </row>
    <row r="20" spans="1:13" x14ac:dyDescent="0.25">
      <c r="A20" s="10">
        <v>3214</v>
      </c>
      <c r="B20" s="4" t="s">
        <v>84</v>
      </c>
      <c r="C20" s="4"/>
      <c r="D20" s="4"/>
      <c r="E20" s="4"/>
      <c r="F20" s="11"/>
      <c r="G20" s="147">
        <v>0</v>
      </c>
      <c r="H20" s="168"/>
      <c r="I20" s="147">
        <v>0</v>
      </c>
      <c r="J20" s="168"/>
      <c r="K20" s="147">
        <v>0</v>
      </c>
      <c r="L20" s="148"/>
      <c r="M20" s="88">
        <v>0</v>
      </c>
    </row>
    <row r="21" spans="1:13" x14ac:dyDescent="0.25">
      <c r="A21" s="17">
        <v>322</v>
      </c>
      <c r="B21" s="5" t="s">
        <v>89</v>
      </c>
      <c r="C21" s="5"/>
      <c r="D21" s="5"/>
      <c r="E21" s="5"/>
      <c r="F21" s="18"/>
      <c r="G21" s="434">
        <f>SUM(G22:H27)</f>
        <v>30500</v>
      </c>
      <c r="H21" s="435"/>
      <c r="I21" s="434">
        <f>I22+I23+I24+I25+I26+I27</f>
        <v>45251.09</v>
      </c>
      <c r="J21" s="435"/>
      <c r="K21" s="434">
        <f>K22+K23+K24+K25+K26+K27</f>
        <v>41706.130000000005</v>
      </c>
      <c r="L21" s="438"/>
      <c r="M21" s="88">
        <f t="shared" ref="M21:M30" si="1">K21/I21*100</f>
        <v>92.166022962098822</v>
      </c>
    </row>
    <row r="22" spans="1:13" x14ac:dyDescent="0.25">
      <c r="A22" s="10">
        <v>3221</v>
      </c>
      <c r="B22" s="4" t="s">
        <v>59</v>
      </c>
      <c r="C22" s="4"/>
      <c r="D22" s="4"/>
      <c r="E22" s="4"/>
      <c r="F22" s="11"/>
      <c r="G22" s="147">
        <v>2000</v>
      </c>
      <c r="H22" s="168"/>
      <c r="I22" s="147">
        <v>3000</v>
      </c>
      <c r="J22" s="168"/>
      <c r="K22" s="147">
        <v>2728.43</v>
      </c>
      <c r="L22" s="148"/>
      <c r="M22" s="88">
        <f t="shared" si="1"/>
        <v>90.947666666666663</v>
      </c>
    </row>
    <row r="23" spans="1:13" x14ac:dyDescent="0.25">
      <c r="A23" s="10">
        <v>3222</v>
      </c>
      <c r="B23" s="4" t="s">
        <v>92</v>
      </c>
      <c r="C23" s="4"/>
      <c r="D23" s="4"/>
      <c r="E23" s="4"/>
      <c r="F23" s="11"/>
      <c r="G23" s="147">
        <v>2500</v>
      </c>
      <c r="H23" s="168"/>
      <c r="I23" s="147">
        <v>3451.09</v>
      </c>
      <c r="J23" s="168"/>
      <c r="K23" s="147">
        <v>3593.87</v>
      </c>
      <c r="L23" s="148"/>
      <c r="M23" s="88">
        <f t="shared" si="1"/>
        <v>104.1372435955017</v>
      </c>
    </row>
    <row r="24" spans="1:13" x14ac:dyDescent="0.25">
      <c r="A24" s="10">
        <v>3223</v>
      </c>
      <c r="B24" s="4" t="s">
        <v>60</v>
      </c>
      <c r="C24" s="4"/>
      <c r="D24" s="4"/>
      <c r="E24" s="4"/>
      <c r="F24" s="11"/>
      <c r="G24" s="147">
        <v>23500</v>
      </c>
      <c r="H24" s="168"/>
      <c r="I24" s="147">
        <v>35000</v>
      </c>
      <c r="J24" s="168"/>
      <c r="K24" s="147">
        <v>31755.78</v>
      </c>
      <c r="L24" s="148"/>
      <c r="M24" s="88">
        <f t="shared" si="1"/>
        <v>90.730800000000002</v>
      </c>
    </row>
    <row r="25" spans="1:13" x14ac:dyDescent="0.25">
      <c r="A25" s="10">
        <v>3224</v>
      </c>
      <c r="B25" s="4" t="s">
        <v>93</v>
      </c>
      <c r="C25" s="4"/>
      <c r="D25" s="4"/>
      <c r="E25" s="4"/>
      <c r="F25" s="11"/>
      <c r="G25" s="147">
        <v>2000</v>
      </c>
      <c r="H25" s="168"/>
      <c r="I25" s="147">
        <v>2500</v>
      </c>
      <c r="J25" s="168"/>
      <c r="K25" s="147">
        <v>2550.5700000000002</v>
      </c>
      <c r="L25" s="148"/>
      <c r="M25" s="88">
        <f t="shared" si="1"/>
        <v>102.02280000000002</v>
      </c>
    </row>
    <row r="26" spans="1:13" x14ac:dyDescent="0.25">
      <c r="A26" s="10">
        <v>3225</v>
      </c>
      <c r="B26" s="4" t="s">
        <v>62</v>
      </c>
      <c r="C26" s="4"/>
      <c r="D26" s="4"/>
      <c r="E26" s="4"/>
      <c r="F26" s="11"/>
      <c r="G26" s="147">
        <v>500</v>
      </c>
      <c r="H26" s="168"/>
      <c r="I26" s="147">
        <v>1000</v>
      </c>
      <c r="J26" s="168"/>
      <c r="K26" s="147">
        <v>1000</v>
      </c>
      <c r="L26" s="148"/>
      <c r="M26" s="88">
        <f t="shared" si="1"/>
        <v>100</v>
      </c>
    </row>
    <row r="27" spans="1:13" x14ac:dyDescent="0.25">
      <c r="A27" s="10">
        <v>3227</v>
      </c>
      <c r="B27" s="4" t="s">
        <v>63</v>
      </c>
      <c r="C27" s="4"/>
      <c r="D27" s="4"/>
      <c r="E27" s="4"/>
      <c r="F27" s="11"/>
      <c r="G27" s="147">
        <v>0</v>
      </c>
      <c r="H27" s="168"/>
      <c r="I27" s="147">
        <v>300</v>
      </c>
      <c r="J27" s="168"/>
      <c r="K27" s="147">
        <v>77.48</v>
      </c>
      <c r="L27" s="148"/>
      <c r="M27" s="88">
        <f t="shared" si="1"/>
        <v>25.826666666666672</v>
      </c>
    </row>
    <row r="28" spans="1:13" x14ac:dyDescent="0.25">
      <c r="A28" s="17">
        <v>323</v>
      </c>
      <c r="B28" s="5" t="s">
        <v>94</v>
      </c>
      <c r="C28" s="5"/>
      <c r="D28" s="5"/>
      <c r="E28" s="5"/>
      <c r="F28" s="18"/>
      <c r="G28" s="434">
        <f>SUM(G29:H37)</f>
        <v>16000</v>
      </c>
      <c r="H28" s="435"/>
      <c r="I28" s="434">
        <f>I29+I30+I32+I33+I34+I35+I36+I37</f>
        <v>16770</v>
      </c>
      <c r="J28" s="435"/>
      <c r="K28" s="434">
        <f>K29+K30+K32+K33+K34+K35+K36+K37</f>
        <v>15505.449999999999</v>
      </c>
      <c r="L28" s="438"/>
      <c r="M28" s="88">
        <f t="shared" si="1"/>
        <v>92.459451401311867</v>
      </c>
    </row>
    <row r="29" spans="1:13" x14ac:dyDescent="0.25">
      <c r="A29" s="10">
        <v>3231</v>
      </c>
      <c r="B29" s="4" t="s">
        <v>65</v>
      </c>
      <c r="C29" s="4"/>
      <c r="D29" s="4"/>
      <c r="E29" s="4"/>
      <c r="F29" s="11"/>
      <c r="G29" s="147">
        <v>1800</v>
      </c>
      <c r="H29" s="168"/>
      <c r="I29" s="147">
        <v>1800</v>
      </c>
      <c r="J29" s="168"/>
      <c r="K29" s="147">
        <v>1806.02</v>
      </c>
      <c r="L29" s="148"/>
      <c r="M29" s="88">
        <f t="shared" si="1"/>
        <v>100.33444444444444</v>
      </c>
    </row>
    <row r="30" spans="1:13" x14ac:dyDescent="0.25">
      <c r="A30" s="10">
        <v>3232</v>
      </c>
      <c r="B30" s="4" t="s">
        <v>66</v>
      </c>
      <c r="C30" s="4"/>
      <c r="D30" s="4"/>
      <c r="E30" s="4"/>
      <c r="F30" s="11"/>
      <c r="G30" s="147">
        <v>3000</v>
      </c>
      <c r="H30" s="168"/>
      <c r="I30" s="147">
        <v>2000</v>
      </c>
      <c r="J30" s="168"/>
      <c r="K30" s="147">
        <v>2011.63</v>
      </c>
      <c r="L30" s="148"/>
      <c r="M30" s="88">
        <f t="shared" si="1"/>
        <v>100.58150000000001</v>
      </c>
    </row>
    <row r="31" spans="1:13" x14ac:dyDescent="0.25">
      <c r="A31" s="10">
        <v>3233</v>
      </c>
      <c r="B31" s="4" t="s">
        <v>87</v>
      </c>
      <c r="C31" s="4"/>
      <c r="D31" s="4"/>
      <c r="E31" s="4"/>
      <c r="F31" s="11"/>
      <c r="G31" s="147">
        <v>0</v>
      </c>
      <c r="H31" s="168"/>
      <c r="I31" s="147">
        <v>0</v>
      </c>
      <c r="J31" s="168"/>
      <c r="K31" s="147">
        <v>0</v>
      </c>
      <c r="L31" s="148"/>
      <c r="M31" s="88">
        <v>0</v>
      </c>
    </row>
    <row r="32" spans="1:13" x14ac:dyDescent="0.25">
      <c r="A32" s="10">
        <v>3234</v>
      </c>
      <c r="B32" s="4" t="s">
        <v>86</v>
      </c>
      <c r="C32" s="4"/>
      <c r="D32" s="4"/>
      <c r="E32" s="4"/>
      <c r="F32" s="11"/>
      <c r="G32" s="147">
        <v>3000</v>
      </c>
      <c r="H32" s="168"/>
      <c r="I32" s="147">
        <v>4000</v>
      </c>
      <c r="J32" s="168"/>
      <c r="K32" s="147">
        <v>3891.65</v>
      </c>
      <c r="L32" s="148"/>
      <c r="M32" s="88">
        <f t="shared" ref="M32:M39" si="2">K32/I32*100</f>
        <v>97.291250000000005</v>
      </c>
    </row>
    <row r="33" spans="1:13" x14ac:dyDescent="0.25">
      <c r="A33" s="10">
        <v>3235</v>
      </c>
      <c r="B33" s="4" t="s">
        <v>67</v>
      </c>
      <c r="C33" s="4"/>
      <c r="D33" s="4"/>
      <c r="E33" s="4"/>
      <c r="F33" s="11"/>
      <c r="G33" s="147">
        <v>1200</v>
      </c>
      <c r="H33" s="168"/>
      <c r="I33" s="147">
        <v>2500</v>
      </c>
      <c r="J33" s="168"/>
      <c r="K33" s="147">
        <v>1692.34</v>
      </c>
      <c r="L33" s="148"/>
      <c r="M33" s="88">
        <f t="shared" si="2"/>
        <v>67.693600000000004</v>
      </c>
    </row>
    <row r="34" spans="1:13" x14ac:dyDescent="0.25">
      <c r="A34" s="10">
        <v>3236</v>
      </c>
      <c r="B34" s="4" t="s">
        <v>68</v>
      </c>
      <c r="C34" s="4"/>
      <c r="D34" s="4"/>
      <c r="E34" s="4"/>
      <c r="F34" s="11"/>
      <c r="G34" s="147">
        <v>1900</v>
      </c>
      <c r="H34" s="168"/>
      <c r="I34" s="147">
        <v>1920</v>
      </c>
      <c r="J34" s="168"/>
      <c r="K34" s="147">
        <v>1821.04</v>
      </c>
      <c r="L34" s="148"/>
      <c r="M34" s="88">
        <f t="shared" si="2"/>
        <v>94.845833333333331</v>
      </c>
    </row>
    <row r="35" spans="1:13" x14ac:dyDescent="0.25">
      <c r="A35" s="10">
        <v>3237</v>
      </c>
      <c r="B35" s="4" t="s">
        <v>69</v>
      </c>
      <c r="C35" s="4"/>
      <c r="D35" s="4"/>
      <c r="E35" s="4"/>
      <c r="F35" s="11"/>
      <c r="G35" s="147">
        <v>1500</v>
      </c>
      <c r="H35" s="168"/>
      <c r="I35" s="147">
        <v>1500</v>
      </c>
      <c r="J35" s="168"/>
      <c r="K35" s="147">
        <v>1087.5</v>
      </c>
      <c r="L35" s="148"/>
      <c r="M35" s="88">
        <f t="shared" si="2"/>
        <v>72.5</v>
      </c>
    </row>
    <row r="36" spans="1:13" x14ac:dyDescent="0.25">
      <c r="A36" s="10">
        <v>3238</v>
      </c>
      <c r="B36" s="4" t="s">
        <v>70</v>
      </c>
      <c r="C36" s="4"/>
      <c r="D36" s="4"/>
      <c r="E36" s="4"/>
      <c r="F36" s="11"/>
      <c r="G36" s="147">
        <v>3400</v>
      </c>
      <c r="H36" s="168"/>
      <c r="I36" s="147">
        <v>2700</v>
      </c>
      <c r="J36" s="168"/>
      <c r="K36" s="147">
        <v>2931.64</v>
      </c>
      <c r="L36" s="148"/>
      <c r="M36" s="88">
        <f t="shared" si="2"/>
        <v>108.57925925925926</v>
      </c>
    </row>
    <row r="37" spans="1:13" x14ac:dyDescent="0.25">
      <c r="A37" s="10">
        <v>3239</v>
      </c>
      <c r="B37" s="4" t="s">
        <v>71</v>
      </c>
      <c r="C37" s="4"/>
      <c r="D37" s="4"/>
      <c r="E37" s="4"/>
      <c r="F37" s="11"/>
      <c r="G37" s="147">
        <v>200</v>
      </c>
      <c r="H37" s="168"/>
      <c r="I37" s="147">
        <v>350</v>
      </c>
      <c r="J37" s="168"/>
      <c r="K37" s="147">
        <v>263.63</v>
      </c>
      <c r="L37" s="148"/>
      <c r="M37" s="88">
        <f t="shared" si="2"/>
        <v>75.322857142857146</v>
      </c>
    </row>
    <row r="38" spans="1:13" x14ac:dyDescent="0.25">
      <c r="A38" s="17">
        <v>329</v>
      </c>
      <c r="B38" s="5" t="s">
        <v>96</v>
      </c>
      <c r="C38" s="5"/>
      <c r="D38" s="5"/>
      <c r="E38" s="5"/>
      <c r="F38" s="18"/>
      <c r="G38" s="434">
        <f>SUM(G39:H42)</f>
        <v>1365.62</v>
      </c>
      <c r="H38" s="435"/>
      <c r="I38" s="434">
        <f>I39+I40+I41+I42</f>
        <v>1650</v>
      </c>
      <c r="J38" s="435"/>
      <c r="K38" s="434">
        <f>K39+K40+K41+K42</f>
        <v>1506.88</v>
      </c>
      <c r="L38" s="438"/>
      <c r="M38" s="88">
        <f t="shared" si="2"/>
        <v>91.326060606060608</v>
      </c>
    </row>
    <row r="39" spans="1:13" x14ac:dyDescent="0.25">
      <c r="A39" s="10">
        <v>3292</v>
      </c>
      <c r="B39" s="4" t="s">
        <v>74</v>
      </c>
      <c r="C39" s="4"/>
      <c r="D39" s="4"/>
      <c r="E39" s="4"/>
      <c r="F39" s="11"/>
      <c r="G39" s="147">
        <v>100</v>
      </c>
      <c r="H39" s="168"/>
      <c r="I39" s="147">
        <v>100</v>
      </c>
      <c r="J39" s="168"/>
      <c r="K39" s="147">
        <v>31.74</v>
      </c>
      <c r="L39" s="148"/>
      <c r="M39" s="88">
        <f t="shared" si="2"/>
        <v>31.739999999999995</v>
      </c>
    </row>
    <row r="40" spans="1:13" x14ac:dyDescent="0.25">
      <c r="A40" s="10">
        <v>3293</v>
      </c>
      <c r="B40" s="4" t="s">
        <v>75</v>
      </c>
      <c r="C40" s="4"/>
      <c r="D40" s="4"/>
      <c r="E40" s="4"/>
      <c r="F40" s="11"/>
      <c r="G40" s="147">
        <v>0</v>
      </c>
      <c r="H40" s="168"/>
      <c r="I40" s="147">
        <v>200</v>
      </c>
      <c r="J40" s="168"/>
      <c r="K40" s="147">
        <v>200</v>
      </c>
      <c r="L40" s="148"/>
      <c r="M40" s="88">
        <f t="shared" ref="M40:M49" si="3">K40/I40*100</f>
        <v>100</v>
      </c>
    </row>
    <row r="41" spans="1:13" x14ac:dyDescent="0.25">
      <c r="A41" s="10">
        <v>3294</v>
      </c>
      <c r="B41" s="4" t="s">
        <v>190</v>
      </c>
      <c r="C41" s="4"/>
      <c r="D41" s="4"/>
      <c r="E41" s="4"/>
      <c r="F41" s="11"/>
      <c r="G41" s="147">
        <v>150</v>
      </c>
      <c r="H41" s="168"/>
      <c r="I41" s="147">
        <v>150</v>
      </c>
      <c r="J41" s="168"/>
      <c r="K41" s="147">
        <v>140</v>
      </c>
      <c r="L41" s="168"/>
      <c r="M41" s="88">
        <f>K41/I41*100</f>
        <v>93.333333333333329</v>
      </c>
    </row>
    <row r="42" spans="1:13" x14ac:dyDescent="0.25">
      <c r="A42" s="10">
        <v>3299</v>
      </c>
      <c r="B42" s="4" t="s">
        <v>72</v>
      </c>
      <c r="C42" s="4"/>
      <c r="D42" s="4"/>
      <c r="E42" s="4"/>
      <c r="F42" s="11"/>
      <c r="G42" s="147">
        <v>1115.6199999999999</v>
      </c>
      <c r="H42" s="168"/>
      <c r="I42" s="147">
        <v>1200</v>
      </c>
      <c r="J42" s="168"/>
      <c r="K42" s="147">
        <v>1135.1400000000001</v>
      </c>
      <c r="L42" s="168"/>
      <c r="M42" s="88">
        <f>K42/I42*100</f>
        <v>94.595000000000013</v>
      </c>
    </row>
    <row r="43" spans="1:13" x14ac:dyDescent="0.25">
      <c r="A43" s="482" t="s">
        <v>97</v>
      </c>
      <c r="B43" s="483"/>
      <c r="C43" s="483"/>
      <c r="D43" s="483"/>
      <c r="E43" s="483"/>
      <c r="F43" s="484"/>
      <c r="G43" s="457">
        <v>966000</v>
      </c>
      <c r="H43" s="458"/>
      <c r="I43" s="457">
        <v>965000</v>
      </c>
      <c r="J43" s="458"/>
      <c r="K43" s="457">
        <f>K44</f>
        <v>997178.01</v>
      </c>
      <c r="L43" s="458"/>
      <c r="M43" s="115">
        <f>K43/I43*100</f>
        <v>103.33450880829017</v>
      </c>
    </row>
    <row r="44" spans="1:13" x14ac:dyDescent="0.25">
      <c r="A44" s="427" t="s">
        <v>138</v>
      </c>
      <c r="B44" s="428"/>
      <c r="C44" s="428"/>
      <c r="D44" s="428"/>
      <c r="E44" s="428"/>
      <c r="F44" s="429"/>
      <c r="G44" s="439">
        <v>966000</v>
      </c>
      <c r="H44" s="440"/>
      <c r="I44" s="439">
        <v>965000</v>
      </c>
      <c r="J44" s="440"/>
      <c r="K44" s="439">
        <v>997178.01</v>
      </c>
      <c r="L44" s="440"/>
      <c r="M44" s="58">
        <f t="shared" si="3"/>
        <v>103.33450880829017</v>
      </c>
    </row>
    <row r="45" spans="1:13" x14ac:dyDescent="0.25">
      <c r="A45" s="33">
        <v>31</v>
      </c>
      <c r="B45" s="34" t="s">
        <v>162</v>
      </c>
      <c r="C45" s="34"/>
      <c r="D45" s="34"/>
      <c r="E45" s="34"/>
      <c r="F45" s="35"/>
      <c r="G45" s="434">
        <f>G46+G48+G50</f>
        <v>964000</v>
      </c>
      <c r="H45" s="435"/>
      <c r="I45" s="434">
        <v>964000</v>
      </c>
      <c r="J45" s="435"/>
      <c r="K45" s="434">
        <f>K46+K48+K50</f>
        <v>997178.01000000013</v>
      </c>
      <c r="L45" s="435"/>
      <c r="M45" s="88">
        <f>K45/I45*100</f>
        <v>103.44170228215771</v>
      </c>
    </row>
    <row r="46" spans="1:13" x14ac:dyDescent="0.25">
      <c r="A46" s="17">
        <v>311</v>
      </c>
      <c r="B46" s="5" t="s">
        <v>171</v>
      </c>
      <c r="C46" s="5"/>
      <c r="D46" s="5"/>
      <c r="E46" s="5"/>
      <c r="F46" s="18"/>
      <c r="G46" s="434">
        <v>800000</v>
      </c>
      <c r="H46" s="435"/>
      <c r="I46" s="434">
        <v>800000</v>
      </c>
      <c r="J46" s="435"/>
      <c r="K46" s="434">
        <v>830234.18</v>
      </c>
      <c r="L46" s="435"/>
      <c r="M46" s="88">
        <f>K46/I46*100</f>
        <v>103.7792725</v>
      </c>
    </row>
    <row r="47" spans="1:13" x14ac:dyDescent="0.25">
      <c r="A47" s="9">
        <v>3111</v>
      </c>
      <c r="B47" s="36" t="s">
        <v>49</v>
      </c>
      <c r="C47" s="36"/>
      <c r="D47" s="36"/>
      <c r="E47" s="36"/>
      <c r="F47" s="37"/>
      <c r="G47" s="147">
        <v>800000</v>
      </c>
      <c r="H47" s="168"/>
      <c r="I47" s="147">
        <v>800000</v>
      </c>
      <c r="J47" s="168"/>
      <c r="K47" s="147">
        <v>830234.18</v>
      </c>
      <c r="L47" s="168"/>
      <c r="M47" s="88">
        <f t="shared" si="3"/>
        <v>103.7792725</v>
      </c>
    </row>
    <row r="48" spans="1:13" x14ac:dyDescent="0.25">
      <c r="A48" s="17">
        <v>312</v>
      </c>
      <c r="B48" s="5" t="s">
        <v>167</v>
      </c>
      <c r="C48" s="5"/>
      <c r="D48" s="5"/>
      <c r="E48" s="5"/>
      <c r="F48" s="18"/>
      <c r="G48" s="434">
        <v>32000</v>
      </c>
      <c r="H48" s="435"/>
      <c r="I48" s="434">
        <v>32000</v>
      </c>
      <c r="J48" s="435"/>
      <c r="K48" s="434">
        <v>30033.81</v>
      </c>
      <c r="L48" s="435"/>
      <c r="M48" s="88">
        <f>K48/I48*100</f>
        <v>93.85565625000001</v>
      </c>
    </row>
    <row r="49" spans="1:13" x14ac:dyDescent="0.25">
      <c r="A49" s="9">
        <v>3121</v>
      </c>
      <c r="B49" s="36" t="s">
        <v>50</v>
      </c>
      <c r="C49" s="36"/>
      <c r="D49" s="36"/>
      <c r="E49" s="36"/>
      <c r="F49" s="37"/>
      <c r="G49" s="147">
        <v>32000</v>
      </c>
      <c r="H49" s="168"/>
      <c r="I49" s="147">
        <v>32000</v>
      </c>
      <c r="J49" s="168"/>
      <c r="K49" s="147">
        <v>30033.81</v>
      </c>
      <c r="L49" s="168"/>
      <c r="M49" s="88">
        <f t="shared" si="3"/>
        <v>93.85565625000001</v>
      </c>
    </row>
    <row r="50" spans="1:13" x14ac:dyDescent="0.25">
      <c r="A50" s="33">
        <v>313</v>
      </c>
      <c r="B50" s="34" t="s">
        <v>163</v>
      </c>
      <c r="C50" s="34"/>
      <c r="D50" s="34"/>
      <c r="E50" s="34"/>
      <c r="F50" s="37"/>
      <c r="G50" s="434">
        <v>132000</v>
      </c>
      <c r="H50" s="435"/>
      <c r="I50" s="434">
        <v>132000</v>
      </c>
      <c r="J50" s="435"/>
      <c r="K50" s="434">
        <v>136910.01999999999</v>
      </c>
      <c r="L50" s="435"/>
      <c r="M50" s="88">
        <f>K50/I50*100</f>
        <v>103.71971212121211</v>
      </c>
    </row>
    <row r="51" spans="1:13" x14ac:dyDescent="0.25">
      <c r="A51" s="10">
        <v>3132</v>
      </c>
      <c r="B51" s="4" t="s">
        <v>95</v>
      </c>
      <c r="C51" s="4"/>
      <c r="D51" s="4"/>
      <c r="E51" s="4"/>
      <c r="F51" s="18"/>
      <c r="G51" s="147">
        <v>132000</v>
      </c>
      <c r="H51" s="168"/>
      <c r="I51" s="147">
        <v>132000</v>
      </c>
      <c r="J51" s="168"/>
      <c r="K51" s="147">
        <v>136910.01999999999</v>
      </c>
      <c r="L51" s="148"/>
      <c r="M51" s="88">
        <f t="shared" ref="M51:M58" si="4">K51/G51*100</f>
        <v>103.71971212121211</v>
      </c>
    </row>
    <row r="52" spans="1:13" x14ac:dyDescent="0.25">
      <c r="A52" s="33">
        <v>32</v>
      </c>
      <c r="B52" s="34" t="s">
        <v>89</v>
      </c>
      <c r="C52" s="34"/>
      <c r="D52" s="34"/>
      <c r="E52" s="34"/>
      <c r="F52" s="35"/>
      <c r="G52" s="447">
        <v>2000</v>
      </c>
      <c r="H52" s="448"/>
      <c r="I52" s="434">
        <v>1000</v>
      </c>
      <c r="J52" s="435"/>
      <c r="K52" s="434">
        <v>0</v>
      </c>
      <c r="L52" s="438"/>
      <c r="M52" s="88">
        <f t="shared" si="4"/>
        <v>0</v>
      </c>
    </row>
    <row r="53" spans="1:13" x14ac:dyDescent="0.25">
      <c r="A53" s="8">
        <v>329</v>
      </c>
      <c r="B53" s="40" t="s">
        <v>96</v>
      </c>
      <c r="C53" s="40"/>
      <c r="D53" s="40"/>
      <c r="E53" s="40"/>
      <c r="F53" s="41"/>
      <c r="G53" s="434">
        <v>2000</v>
      </c>
      <c r="H53" s="435"/>
      <c r="I53" s="434">
        <v>1000</v>
      </c>
      <c r="J53" s="435"/>
      <c r="K53" s="434">
        <v>0</v>
      </c>
      <c r="L53" s="438"/>
      <c r="M53" s="88">
        <f t="shared" si="4"/>
        <v>0</v>
      </c>
    </row>
    <row r="54" spans="1:13" x14ac:dyDescent="0.25">
      <c r="A54" s="14">
        <v>3295</v>
      </c>
      <c r="B54" s="54" t="s">
        <v>98</v>
      </c>
      <c r="C54" s="54"/>
      <c r="D54" s="54"/>
      <c r="E54" s="54"/>
      <c r="F54" s="41"/>
      <c r="G54" s="186">
        <v>2000</v>
      </c>
      <c r="H54" s="187"/>
      <c r="I54" s="147">
        <v>1000</v>
      </c>
      <c r="J54" s="168"/>
      <c r="K54" s="147">
        <v>0</v>
      </c>
      <c r="L54" s="148"/>
      <c r="M54" s="88">
        <f t="shared" si="4"/>
        <v>0</v>
      </c>
    </row>
    <row r="55" spans="1:13" x14ac:dyDescent="0.25">
      <c r="A55" s="465" t="s">
        <v>151</v>
      </c>
      <c r="B55" s="466"/>
      <c r="C55" s="466"/>
      <c r="D55" s="466"/>
      <c r="E55" s="466"/>
      <c r="F55" s="467"/>
      <c r="G55" s="507">
        <f>G56+G63+G124+G129</f>
        <v>29246.100000000002</v>
      </c>
      <c r="H55" s="508"/>
      <c r="I55" s="507">
        <f>I56+I63</f>
        <v>27826.01</v>
      </c>
      <c r="J55" s="508"/>
      <c r="K55" s="507">
        <f>K56+K63</f>
        <v>18684.080000000002</v>
      </c>
      <c r="L55" s="508"/>
      <c r="M55" s="87">
        <f>K55/I55*100</f>
        <v>67.146098200927852</v>
      </c>
    </row>
    <row r="56" spans="1:13" x14ac:dyDescent="0.25">
      <c r="A56" s="485" t="s">
        <v>100</v>
      </c>
      <c r="B56" s="486"/>
      <c r="C56" s="486"/>
      <c r="D56" s="486"/>
      <c r="E56" s="486"/>
      <c r="F56" s="487"/>
      <c r="G56" s="457">
        <v>1650</v>
      </c>
      <c r="H56" s="458"/>
      <c r="I56" s="457">
        <v>1650</v>
      </c>
      <c r="J56" s="458"/>
      <c r="K56" s="457">
        <v>1650</v>
      </c>
      <c r="L56" s="509"/>
      <c r="M56" s="99">
        <f t="shared" si="4"/>
        <v>100</v>
      </c>
    </row>
    <row r="57" spans="1:13" x14ac:dyDescent="0.25">
      <c r="A57" s="427" t="s">
        <v>132</v>
      </c>
      <c r="B57" s="428"/>
      <c r="C57" s="428"/>
      <c r="D57" s="428"/>
      <c r="E57" s="428"/>
      <c r="F57" s="429"/>
      <c r="G57" s="439">
        <v>1650</v>
      </c>
      <c r="H57" s="440"/>
      <c r="I57" s="439">
        <v>1650</v>
      </c>
      <c r="J57" s="440"/>
      <c r="K57" s="439">
        <v>1650</v>
      </c>
      <c r="L57" s="505"/>
      <c r="M57" s="58">
        <f t="shared" si="4"/>
        <v>100</v>
      </c>
    </row>
    <row r="58" spans="1:13" x14ac:dyDescent="0.25">
      <c r="A58" s="33">
        <v>32</v>
      </c>
      <c r="B58" s="34" t="s">
        <v>89</v>
      </c>
      <c r="C58" s="34"/>
      <c r="D58" s="34"/>
      <c r="E58" s="34"/>
      <c r="F58" s="35"/>
      <c r="G58" s="447">
        <v>1650</v>
      </c>
      <c r="H58" s="448"/>
      <c r="I58" s="434">
        <v>1650</v>
      </c>
      <c r="J58" s="438"/>
      <c r="K58" s="455">
        <v>1650</v>
      </c>
      <c r="L58" s="435"/>
      <c r="M58" s="88">
        <f t="shared" si="4"/>
        <v>100</v>
      </c>
    </row>
    <row r="59" spans="1:13" x14ac:dyDescent="0.25">
      <c r="A59" s="71">
        <v>321</v>
      </c>
      <c r="B59" s="111" t="s">
        <v>172</v>
      </c>
      <c r="C59" s="111"/>
      <c r="D59" s="111"/>
      <c r="E59" s="111"/>
      <c r="F59" s="22"/>
      <c r="G59" s="434">
        <v>400</v>
      </c>
      <c r="H59" s="298"/>
      <c r="I59" s="527">
        <v>400</v>
      </c>
      <c r="J59" s="528"/>
      <c r="K59" s="434">
        <v>400</v>
      </c>
      <c r="L59" s="298"/>
      <c r="M59" s="88">
        <v>100</v>
      </c>
    </row>
    <row r="60" spans="1:13" x14ac:dyDescent="0.25">
      <c r="A60" s="21">
        <v>3211</v>
      </c>
      <c r="B60" s="3" t="s">
        <v>173</v>
      </c>
      <c r="C60" s="111"/>
      <c r="D60" s="111"/>
      <c r="E60" s="111"/>
      <c r="F60" s="22"/>
      <c r="G60" s="432">
        <v>400</v>
      </c>
      <c r="H60" s="524"/>
      <c r="I60" s="525">
        <v>400</v>
      </c>
      <c r="J60" s="526"/>
      <c r="K60" s="432">
        <v>400</v>
      </c>
      <c r="L60" s="524"/>
      <c r="M60" s="88">
        <v>100</v>
      </c>
    </row>
    <row r="61" spans="1:13" x14ac:dyDescent="0.25">
      <c r="A61" s="8">
        <v>329</v>
      </c>
      <c r="B61" s="40" t="s">
        <v>96</v>
      </c>
      <c r="C61" s="40"/>
      <c r="D61" s="40"/>
      <c r="E61" s="40"/>
      <c r="F61" s="41"/>
      <c r="G61" s="434">
        <v>1250</v>
      </c>
      <c r="H61" s="435"/>
      <c r="I61" s="434">
        <v>1250</v>
      </c>
      <c r="J61" s="435"/>
      <c r="K61" s="434">
        <v>1250</v>
      </c>
      <c r="L61" s="438"/>
      <c r="M61" s="88">
        <f t="shared" ref="M61:M81" si="5">K61/G61*100</f>
        <v>100</v>
      </c>
    </row>
    <row r="62" spans="1:13" x14ac:dyDescent="0.25">
      <c r="A62" s="10">
        <v>3299</v>
      </c>
      <c r="B62" s="4" t="s">
        <v>72</v>
      </c>
      <c r="C62" s="4"/>
      <c r="D62" s="4"/>
      <c r="E62" s="4"/>
      <c r="F62" s="18"/>
      <c r="G62" s="147">
        <v>1250</v>
      </c>
      <c r="H62" s="168"/>
      <c r="I62" s="147">
        <v>1250</v>
      </c>
      <c r="J62" s="168"/>
      <c r="K62" s="147">
        <v>1250</v>
      </c>
      <c r="L62" s="148"/>
      <c r="M62" s="88">
        <f t="shared" si="5"/>
        <v>100</v>
      </c>
    </row>
    <row r="63" spans="1:13" x14ac:dyDescent="0.25">
      <c r="A63" s="491" t="s">
        <v>101</v>
      </c>
      <c r="B63" s="492"/>
      <c r="C63" s="492"/>
      <c r="D63" s="492"/>
      <c r="E63" s="492"/>
      <c r="F63" s="493"/>
      <c r="G63" s="457">
        <f>G64+G72+G82+G95+G99+G105+G118</f>
        <v>26646.080000000002</v>
      </c>
      <c r="H63" s="458"/>
      <c r="I63" s="457">
        <f>I64+I72+I82+I99+I105+I118</f>
        <v>26176.01</v>
      </c>
      <c r="J63" s="458"/>
      <c r="K63" s="457">
        <f>K72+K82+K99+K105+K118</f>
        <v>17034.080000000002</v>
      </c>
      <c r="L63" s="509"/>
      <c r="M63" s="99">
        <f>K63/I63*100</f>
        <v>65.075158513463293</v>
      </c>
    </row>
    <row r="64" spans="1:13" x14ac:dyDescent="0.25">
      <c r="A64" s="488" t="s">
        <v>139</v>
      </c>
      <c r="B64" s="489"/>
      <c r="C64" s="489"/>
      <c r="D64" s="489"/>
      <c r="E64" s="489"/>
      <c r="F64" s="490"/>
      <c r="G64" s="439">
        <v>1600</v>
      </c>
      <c r="H64" s="440"/>
      <c r="I64" s="439">
        <v>4700</v>
      </c>
      <c r="J64" s="440"/>
      <c r="K64" s="439">
        <v>0</v>
      </c>
      <c r="L64" s="505"/>
      <c r="M64" s="58">
        <f t="shared" si="5"/>
        <v>0</v>
      </c>
    </row>
    <row r="65" spans="1:13" x14ac:dyDescent="0.25">
      <c r="A65" s="17">
        <v>32</v>
      </c>
      <c r="B65" s="5" t="s">
        <v>89</v>
      </c>
      <c r="C65" s="5"/>
      <c r="D65" s="5"/>
      <c r="E65" s="5"/>
      <c r="F65" s="11"/>
      <c r="G65" s="447">
        <v>1600</v>
      </c>
      <c r="H65" s="448"/>
      <c r="I65" s="434">
        <f>I66+I68+I70</f>
        <v>4700</v>
      </c>
      <c r="J65" s="438"/>
      <c r="K65" s="455">
        <v>0</v>
      </c>
      <c r="L65" s="435"/>
      <c r="M65" s="88">
        <f t="shared" si="5"/>
        <v>0</v>
      </c>
    </row>
    <row r="66" spans="1:13" x14ac:dyDescent="0.25">
      <c r="A66" s="8">
        <v>321</v>
      </c>
      <c r="B66" s="40" t="s">
        <v>90</v>
      </c>
      <c r="C66" s="40"/>
      <c r="D66" s="40"/>
      <c r="E66" s="40"/>
      <c r="F66" s="41"/>
      <c r="G66" s="434">
        <v>600</v>
      </c>
      <c r="H66" s="435"/>
      <c r="I66" s="434">
        <v>200</v>
      </c>
      <c r="J66" s="435"/>
      <c r="K66" s="434">
        <v>0</v>
      </c>
      <c r="L66" s="438"/>
      <c r="M66" s="88">
        <f t="shared" si="5"/>
        <v>0</v>
      </c>
    </row>
    <row r="67" spans="1:13" x14ac:dyDescent="0.25">
      <c r="A67" s="10">
        <v>3211</v>
      </c>
      <c r="B67" s="4" t="s">
        <v>55</v>
      </c>
      <c r="C67" s="4"/>
      <c r="D67" s="4"/>
      <c r="E67" s="4"/>
      <c r="F67" s="11"/>
      <c r="G67" s="147">
        <v>600</v>
      </c>
      <c r="H67" s="168"/>
      <c r="I67" s="147">
        <v>200</v>
      </c>
      <c r="J67" s="168"/>
      <c r="K67" s="147">
        <v>0</v>
      </c>
      <c r="L67" s="148"/>
      <c r="M67" s="88">
        <f t="shared" si="5"/>
        <v>0</v>
      </c>
    </row>
    <row r="68" spans="1:13" x14ac:dyDescent="0.25">
      <c r="A68" s="33">
        <v>323</v>
      </c>
      <c r="B68" s="34" t="s">
        <v>94</v>
      </c>
      <c r="C68" s="36"/>
      <c r="D68" s="36"/>
      <c r="E68" s="36"/>
      <c r="F68" s="35"/>
      <c r="G68" s="147">
        <v>0</v>
      </c>
      <c r="H68" s="168"/>
      <c r="I68" s="434">
        <v>2000</v>
      </c>
      <c r="J68" s="435"/>
      <c r="K68" s="147">
        <v>0</v>
      </c>
      <c r="L68" s="168"/>
      <c r="M68" s="88">
        <v>0</v>
      </c>
    </row>
    <row r="69" spans="1:13" x14ac:dyDescent="0.25">
      <c r="A69" s="9">
        <v>3235</v>
      </c>
      <c r="B69" s="36" t="s">
        <v>191</v>
      </c>
      <c r="C69" s="36"/>
      <c r="D69" s="36"/>
      <c r="E69" s="36"/>
      <c r="F69" s="35"/>
      <c r="G69" s="147">
        <v>0</v>
      </c>
      <c r="H69" s="168"/>
      <c r="I69" s="147">
        <v>2000</v>
      </c>
      <c r="J69" s="168"/>
      <c r="K69" s="147">
        <v>0</v>
      </c>
      <c r="L69" s="168"/>
      <c r="M69" s="88">
        <v>0</v>
      </c>
    </row>
    <row r="70" spans="1:13" x14ac:dyDescent="0.25">
      <c r="A70" s="75">
        <v>329</v>
      </c>
      <c r="B70" s="73" t="s">
        <v>96</v>
      </c>
      <c r="C70" s="73"/>
      <c r="D70" s="73"/>
      <c r="E70" s="73"/>
      <c r="F70" s="74"/>
      <c r="G70" s="436">
        <v>1000</v>
      </c>
      <c r="H70" s="437"/>
      <c r="I70" s="436">
        <v>2500</v>
      </c>
      <c r="J70" s="437"/>
      <c r="K70" s="436">
        <v>0</v>
      </c>
      <c r="L70" s="451"/>
      <c r="M70" s="88">
        <f t="shared" si="5"/>
        <v>0</v>
      </c>
    </row>
    <row r="71" spans="1:13" x14ac:dyDescent="0.25">
      <c r="A71" s="112">
        <v>3299</v>
      </c>
      <c r="B71" s="113" t="s">
        <v>72</v>
      </c>
      <c r="C71" s="113"/>
      <c r="D71" s="73"/>
      <c r="E71" s="73"/>
      <c r="F71" s="74"/>
      <c r="G71" s="452">
        <v>1000</v>
      </c>
      <c r="H71" s="453"/>
      <c r="I71" s="452">
        <v>2500</v>
      </c>
      <c r="J71" s="453"/>
      <c r="K71" s="436">
        <v>0</v>
      </c>
      <c r="L71" s="451"/>
      <c r="M71" s="88">
        <f t="shared" si="5"/>
        <v>0</v>
      </c>
    </row>
    <row r="72" spans="1:13" x14ac:dyDescent="0.25">
      <c r="A72" s="488" t="s">
        <v>140</v>
      </c>
      <c r="B72" s="489"/>
      <c r="C72" s="489"/>
      <c r="D72" s="489"/>
      <c r="E72" s="489"/>
      <c r="F72" s="490"/>
      <c r="G72" s="463">
        <v>14046.08</v>
      </c>
      <c r="H72" s="464"/>
      <c r="I72" s="439">
        <v>5251.55</v>
      </c>
      <c r="J72" s="440"/>
      <c r="K72" s="463">
        <v>7054.3</v>
      </c>
      <c r="L72" s="504"/>
      <c r="M72" s="58">
        <f>K72/I72*100</f>
        <v>134.327960316478</v>
      </c>
    </row>
    <row r="73" spans="1:13" x14ac:dyDescent="0.25">
      <c r="A73" s="17">
        <v>32</v>
      </c>
      <c r="B73" s="5" t="s">
        <v>89</v>
      </c>
      <c r="C73" s="5"/>
      <c r="D73" s="5"/>
      <c r="E73" s="5"/>
      <c r="F73" s="11"/>
      <c r="G73" s="434">
        <v>3000</v>
      </c>
      <c r="H73" s="435"/>
      <c r="I73" s="434">
        <v>3251.55</v>
      </c>
      <c r="J73" s="438"/>
      <c r="K73" s="456">
        <v>7054.3</v>
      </c>
      <c r="L73" s="433"/>
      <c r="M73" s="88">
        <f>K73/I73*100</f>
        <v>216.95191524042377</v>
      </c>
    </row>
    <row r="74" spans="1:13" x14ac:dyDescent="0.25">
      <c r="A74" s="8">
        <v>323</v>
      </c>
      <c r="B74" s="40" t="s">
        <v>94</v>
      </c>
      <c r="C74" s="40"/>
      <c r="D74" s="40"/>
      <c r="E74" s="40"/>
      <c r="F74" s="117"/>
      <c r="G74" s="434">
        <v>0</v>
      </c>
      <c r="H74" s="435"/>
      <c r="I74" s="434">
        <v>3251.55</v>
      </c>
      <c r="J74" s="438"/>
      <c r="K74" s="455">
        <f>K75+K76</f>
        <v>7054.3</v>
      </c>
      <c r="L74" s="435"/>
      <c r="M74" s="88">
        <f>K74/I74*100</f>
        <v>216.95191524042377</v>
      </c>
    </row>
    <row r="75" spans="1:13" x14ac:dyDescent="0.25">
      <c r="A75" s="14">
        <v>3232</v>
      </c>
      <c r="B75" s="4" t="s">
        <v>66</v>
      </c>
      <c r="C75" s="4"/>
      <c r="D75" s="4"/>
      <c r="E75" s="4"/>
      <c r="F75" s="117"/>
      <c r="G75" s="432">
        <v>0</v>
      </c>
      <c r="H75" s="433"/>
      <c r="I75" s="432">
        <v>3251.55</v>
      </c>
      <c r="J75" s="454"/>
      <c r="K75" s="456">
        <v>4130.8</v>
      </c>
      <c r="L75" s="433"/>
      <c r="M75" s="88">
        <f>K75/I75*100</f>
        <v>127.04094970091187</v>
      </c>
    </row>
    <row r="76" spans="1:13" x14ac:dyDescent="0.25">
      <c r="A76" s="14">
        <v>3235</v>
      </c>
      <c r="B76" s="494" t="s">
        <v>192</v>
      </c>
      <c r="C76" s="494"/>
      <c r="D76" s="494"/>
      <c r="E76" s="494"/>
      <c r="F76" s="495"/>
      <c r="G76" s="432">
        <v>0</v>
      </c>
      <c r="H76" s="433"/>
      <c r="I76" s="432">
        <v>0</v>
      </c>
      <c r="J76" s="454"/>
      <c r="K76" s="456">
        <v>2923.5</v>
      </c>
      <c r="L76" s="433"/>
      <c r="M76" s="88" t="e">
        <f>K76/I76*100</f>
        <v>#DIV/0!</v>
      </c>
    </row>
    <row r="77" spans="1:13" x14ac:dyDescent="0.25">
      <c r="A77" s="8">
        <v>329</v>
      </c>
      <c r="B77" s="40" t="s">
        <v>96</v>
      </c>
      <c r="C77" s="40"/>
      <c r="D77" s="40"/>
      <c r="E77" s="40"/>
      <c r="F77" s="41"/>
      <c r="G77" s="434">
        <v>3000</v>
      </c>
      <c r="H77" s="435"/>
      <c r="I77" s="434">
        <v>2000</v>
      </c>
      <c r="J77" s="435"/>
      <c r="K77" s="434">
        <v>0</v>
      </c>
      <c r="L77" s="438"/>
      <c r="M77" s="88">
        <f t="shared" si="5"/>
        <v>0</v>
      </c>
    </row>
    <row r="78" spans="1:13" x14ac:dyDescent="0.25">
      <c r="A78" s="10">
        <v>3299</v>
      </c>
      <c r="B78" s="4" t="s">
        <v>102</v>
      </c>
      <c r="C78" s="4"/>
      <c r="D78" s="4"/>
      <c r="E78" s="4"/>
      <c r="F78" s="11"/>
      <c r="G78" s="147">
        <v>3000</v>
      </c>
      <c r="H78" s="168"/>
      <c r="I78" s="147">
        <v>2000</v>
      </c>
      <c r="J78" s="168"/>
      <c r="K78" s="147">
        <v>0</v>
      </c>
      <c r="L78" s="148"/>
      <c r="M78" s="88">
        <f t="shared" si="5"/>
        <v>0</v>
      </c>
    </row>
    <row r="79" spans="1:13" x14ac:dyDescent="0.25">
      <c r="A79" s="75">
        <v>42</v>
      </c>
      <c r="B79" s="73" t="s">
        <v>160</v>
      </c>
      <c r="C79" s="73"/>
      <c r="D79" s="73"/>
      <c r="E79" s="73"/>
      <c r="F79" s="74"/>
      <c r="G79" s="436">
        <v>11046.08</v>
      </c>
      <c r="H79" s="437"/>
      <c r="I79" s="436">
        <v>0</v>
      </c>
      <c r="J79" s="437"/>
      <c r="K79" s="436">
        <v>0</v>
      </c>
      <c r="L79" s="451"/>
      <c r="M79" s="88">
        <f t="shared" si="5"/>
        <v>0</v>
      </c>
    </row>
    <row r="80" spans="1:13" x14ac:dyDescent="0.25">
      <c r="A80" s="75">
        <v>422</v>
      </c>
      <c r="B80" s="73" t="s">
        <v>161</v>
      </c>
      <c r="C80" s="73"/>
      <c r="D80" s="73"/>
      <c r="E80" s="73"/>
      <c r="F80" s="74"/>
      <c r="G80" s="436">
        <v>11046.08</v>
      </c>
      <c r="H80" s="437"/>
      <c r="I80" s="436">
        <v>0</v>
      </c>
      <c r="J80" s="437"/>
      <c r="K80" s="436">
        <v>0</v>
      </c>
      <c r="L80" s="451"/>
      <c r="M80" s="88">
        <f t="shared" si="5"/>
        <v>0</v>
      </c>
    </row>
    <row r="81" spans="1:13" x14ac:dyDescent="0.25">
      <c r="A81" s="10">
        <v>4221</v>
      </c>
      <c r="B81" s="4" t="s">
        <v>88</v>
      </c>
      <c r="C81" s="4"/>
      <c r="D81" s="4"/>
      <c r="E81" s="4"/>
      <c r="F81" s="18"/>
      <c r="G81" s="147">
        <v>11046.08</v>
      </c>
      <c r="H81" s="168"/>
      <c r="I81" s="147">
        <v>0</v>
      </c>
      <c r="J81" s="168"/>
      <c r="K81" s="147">
        <v>0</v>
      </c>
      <c r="L81" s="148"/>
      <c r="M81" s="88">
        <f t="shared" si="5"/>
        <v>0</v>
      </c>
    </row>
    <row r="82" spans="1:13" x14ac:dyDescent="0.25">
      <c r="A82" s="488" t="s">
        <v>141</v>
      </c>
      <c r="B82" s="489"/>
      <c r="C82" s="489"/>
      <c r="D82" s="489"/>
      <c r="E82" s="489"/>
      <c r="F82" s="490"/>
      <c r="G82" s="463">
        <v>700</v>
      </c>
      <c r="H82" s="464"/>
      <c r="I82" s="439">
        <f>I83+I89+I92</f>
        <v>3062.21</v>
      </c>
      <c r="J82" s="440"/>
      <c r="K82" s="463">
        <f>K83+K86+K89+K92</f>
        <v>2326.94</v>
      </c>
      <c r="L82" s="504"/>
      <c r="M82" s="58">
        <f>K82/I82*100</f>
        <v>75.988909970250234</v>
      </c>
    </row>
    <row r="83" spans="1:13" x14ac:dyDescent="0.25">
      <c r="A83" s="75">
        <v>42</v>
      </c>
      <c r="B83" s="73" t="s">
        <v>160</v>
      </c>
      <c r="C83" s="73"/>
      <c r="D83" s="73"/>
      <c r="E83" s="73"/>
      <c r="F83" s="74"/>
      <c r="G83" s="436">
        <v>700</v>
      </c>
      <c r="H83" s="437"/>
      <c r="I83" s="436">
        <v>500</v>
      </c>
      <c r="J83" s="437"/>
      <c r="K83" s="436">
        <v>376.41</v>
      </c>
      <c r="L83" s="451"/>
      <c r="M83" s="39">
        <f>K83/I83*100</f>
        <v>75.282000000000011</v>
      </c>
    </row>
    <row r="84" spans="1:13" x14ac:dyDescent="0.25">
      <c r="A84" s="75">
        <v>424</v>
      </c>
      <c r="B84" s="73" t="s">
        <v>164</v>
      </c>
      <c r="C84" s="73"/>
      <c r="D84" s="73"/>
      <c r="E84" s="73"/>
      <c r="F84" s="74"/>
      <c r="G84" s="436">
        <v>700</v>
      </c>
      <c r="H84" s="437"/>
      <c r="I84" s="436">
        <v>500</v>
      </c>
      <c r="J84" s="437"/>
      <c r="K84" s="436">
        <v>376.41</v>
      </c>
      <c r="L84" s="451"/>
      <c r="M84" s="39">
        <f t="shared" ref="M84:M88" si="6">K84/I84*100</f>
        <v>75.282000000000011</v>
      </c>
    </row>
    <row r="85" spans="1:13" x14ac:dyDescent="0.25">
      <c r="A85" s="10">
        <v>4241</v>
      </c>
      <c r="B85" s="4" t="s">
        <v>82</v>
      </c>
      <c r="C85" s="4"/>
      <c r="D85" s="4"/>
      <c r="E85" s="4"/>
      <c r="F85" s="11"/>
      <c r="G85" s="147">
        <v>700</v>
      </c>
      <c r="H85" s="168"/>
      <c r="I85" s="147">
        <v>500</v>
      </c>
      <c r="J85" s="168"/>
      <c r="K85" s="186">
        <v>376.41</v>
      </c>
      <c r="L85" s="200"/>
      <c r="M85" s="39">
        <f t="shared" si="6"/>
        <v>75.282000000000011</v>
      </c>
    </row>
    <row r="86" spans="1:13" x14ac:dyDescent="0.25">
      <c r="A86" s="17">
        <v>37</v>
      </c>
      <c r="B86" s="5" t="s">
        <v>193</v>
      </c>
      <c r="C86" s="4"/>
      <c r="D86" s="4"/>
      <c r="E86" s="4"/>
      <c r="F86" s="11"/>
      <c r="G86" s="147">
        <v>0</v>
      </c>
      <c r="H86" s="168"/>
      <c r="I86" s="147">
        <v>0</v>
      </c>
      <c r="J86" s="168"/>
      <c r="K86" s="434">
        <v>617.76</v>
      </c>
      <c r="L86" s="435"/>
      <c r="M86" s="39" t="e">
        <f>K86/I86*100</f>
        <v>#DIV/0!</v>
      </c>
    </row>
    <row r="87" spans="1:13" x14ac:dyDescent="0.25">
      <c r="A87" s="17">
        <v>372</v>
      </c>
      <c r="B87" s="5" t="s">
        <v>194</v>
      </c>
      <c r="C87" s="4"/>
      <c r="D87" s="4"/>
      <c r="E87" s="4"/>
      <c r="F87" s="11"/>
      <c r="G87" s="449">
        <v>0</v>
      </c>
      <c r="H87" s="450"/>
      <c r="I87" s="147">
        <v>0</v>
      </c>
      <c r="J87" s="168"/>
      <c r="K87" s="147">
        <v>617.76</v>
      </c>
      <c r="L87" s="168"/>
      <c r="M87" s="39" t="e">
        <f t="shared" si="6"/>
        <v>#DIV/0!</v>
      </c>
    </row>
    <row r="88" spans="1:13" x14ac:dyDescent="0.25">
      <c r="A88" s="10">
        <v>3721</v>
      </c>
      <c r="B88" s="4" t="s">
        <v>122</v>
      </c>
      <c r="C88" s="4"/>
      <c r="D88" s="4"/>
      <c r="E88" s="4"/>
      <c r="F88" s="11"/>
      <c r="G88" s="147">
        <v>0</v>
      </c>
      <c r="H88" s="168"/>
      <c r="I88" s="147">
        <v>0</v>
      </c>
      <c r="J88" s="168"/>
      <c r="K88" s="147">
        <v>617.76</v>
      </c>
      <c r="L88" s="168"/>
      <c r="M88" s="39" t="e">
        <f t="shared" si="6"/>
        <v>#DIV/0!</v>
      </c>
    </row>
    <row r="89" spans="1:13" x14ac:dyDescent="0.25">
      <c r="A89" s="17">
        <v>31</v>
      </c>
      <c r="B89" s="5" t="s">
        <v>162</v>
      </c>
      <c r="C89" s="4"/>
      <c r="D89" s="4"/>
      <c r="E89" s="4"/>
      <c r="F89" s="11"/>
      <c r="G89" s="147">
        <v>0</v>
      </c>
      <c r="H89" s="168"/>
      <c r="I89" s="434">
        <v>344.02</v>
      </c>
      <c r="J89" s="435"/>
      <c r="K89" s="434">
        <v>344.02</v>
      </c>
      <c r="L89" s="435"/>
      <c r="M89" s="39">
        <v>100</v>
      </c>
    </row>
    <row r="90" spans="1:13" x14ac:dyDescent="0.25">
      <c r="A90" s="10">
        <v>312</v>
      </c>
      <c r="B90" s="4" t="s">
        <v>167</v>
      </c>
      <c r="C90" s="4"/>
      <c r="D90" s="4"/>
      <c r="E90" s="4"/>
      <c r="F90" s="11"/>
      <c r="G90" s="147">
        <v>0</v>
      </c>
      <c r="H90" s="168"/>
      <c r="I90" s="147">
        <v>344.02</v>
      </c>
      <c r="J90" s="168"/>
      <c r="K90" s="147">
        <v>344.02</v>
      </c>
      <c r="L90" s="168"/>
      <c r="M90" s="39">
        <v>100</v>
      </c>
    </row>
    <row r="91" spans="1:13" x14ac:dyDescent="0.25">
      <c r="A91" s="10">
        <v>3121</v>
      </c>
      <c r="B91" s="4" t="s">
        <v>167</v>
      </c>
      <c r="C91" s="4"/>
      <c r="D91" s="4"/>
      <c r="E91" s="4"/>
      <c r="F91" s="11"/>
      <c r="G91" s="147">
        <v>0</v>
      </c>
      <c r="H91" s="168"/>
      <c r="I91" s="147">
        <v>344.02</v>
      </c>
      <c r="J91" s="168"/>
      <c r="K91" s="147">
        <v>344.02</v>
      </c>
      <c r="L91" s="168"/>
      <c r="M91" s="39">
        <v>100</v>
      </c>
    </row>
    <row r="92" spans="1:13" x14ac:dyDescent="0.25">
      <c r="A92" s="17">
        <v>32</v>
      </c>
      <c r="B92" s="5" t="s">
        <v>89</v>
      </c>
      <c r="C92" s="4"/>
      <c r="D92" s="4"/>
      <c r="E92" s="4"/>
      <c r="F92" s="11"/>
      <c r="G92" s="147">
        <v>0</v>
      </c>
      <c r="H92" s="168"/>
      <c r="I92" s="434">
        <f>I93+I94</f>
        <v>2218.19</v>
      </c>
      <c r="J92" s="435"/>
      <c r="K92" s="434">
        <v>988.75</v>
      </c>
      <c r="L92" s="435"/>
      <c r="M92" s="39">
        <f>K92/I92*100</f>
        <v>44.5746306673459</v>
      </c>
    </row>
    <row r="93" spans="1:13" x14ac:dyDescent="0.25">
      <c r="A93" s="10">
        <v>3222</v>
      </c>
      <c r="B93" s="4" t="s">
        <v>195</v>
      </c>
      <c r="C93" s="4"/>
      <c r="D93" s="4"/>
      <c r="E93" s="4"/>
      <c r="F93" s="11"/>
      <c r="G93" s="147">
        <v>0</v>
      </c>
      <c r="H93" s="168"/>
      <c r="I93" s="147">
        <v>988.75</v>
      </c>
      <c r="J93" s="148"/>
      <c r="K93" s="446">
        <v>988.75</v>
      </c>
      <c r="L93" s="437"/>
      <c r="M93" s="39">
        <v>100</v>
      </c>
    </row>
    <row r="94" spans="1:13" x14ac:dyDescent="0.25">
      <c r="A94" s="3">
        <v>3237</v>
      </c>
      <c r="B94" s="3" t="s">
        <v>197</v>
      </c>
      <c r="C94" s="3"/>
      <c r="D94" s="3"/>
      <c r="E94" s="3"/>
      <c r="F94" s="22"/>
      <c r="G94" s="147">
        <v>0</v>
      </c>
      <c r="H94" s="168"/>
      <c r="I94" s="147">
        <v>1229.44</v>
      </c>
      <c r="J94" s="168"/>
      <c r="K94" s="198">
        <v>0</v>
      </c>
      <c r="L94" s="199"/>
      <c r="M94" s="39">
        <f>K94/I94*100</f>
        <v>0</v>
      </c>
    </row>
    <row r="95" spans="1:13" x14ac:dyDescent="0.25">
      <c r="A95" s="427" t="s">
        <v>142</v>
      </c>
      <c r="B95" s="428"/>
      <c r="C95" s="428"/>
      <c r="D95" s="428"/>
      <c r="E95" s="428"/>
      <c r="F95" s="429"/>
      <c r="G95" s="439">
        <v>700</v>
      </c>
      <c r="H95" s="440"/>
      <c r="I95" s="439">
        <v>0</v>
      </c>
      <c r="J95" s="440"/>
      <c r="K95" s="439">
        <v>0</v>
      </c>
      <c r="L95" s="505"/>
      <c r="M95" s="58">
        <f t="shared" ref="M95:M102" si="7">K95/G95*100</f>
        <v>0</v>
      </c>
    </row>
    <row r="96" spans="1:13" x14ac:dyDescent="0.25">
      <c r="A96" s="75">
        <v>42</v>
      </c>
      <c r="B96" s="73" t="s">
        <v>160</v>
      </c>
      <c r="C96" s="73"/>
      <c r="D96" s="73"/>
      <c r="E96" s="73"/>
      <c r="F96" s="74"/>
      <c r="G96" s="436">
        <v>700</v>
      </c>
      <c r="H96" s="437"/>
      <c r="I96" s="436">
        <v>0</v>
      </c>
      <c r="J96" s="437"/>
      <c r="K96" s="436">
        <v>0</v>
      </c>
      <c r="L96" s="451"/>
      <c r="M96" s="39">
        <f t="shared" si="7"/>
        <v>0</v>
      </c>
    </row>
    <row r="97" spans="1:13" x14ac:dyDescent="0.25">
      <c r="A97" s="75">
        <v>424</v>
      </c>
      <c r="B97" s="73" t="s">
        <v>164</v>
      </c>
      <c r="C97" s="73"/>
      <c r="D97" s="73"/>
      <c r="E97" s="73"/>
      <c r="F97" s="74"/>
      <c r="G97" s="436">
        <v>700</v>
      </c>
      <c r="H97" s="437"/>
      <c r="I97" s="436">
        <v>0</v>
      </c>
      <c r="J97" s="437"/>
      <c r="K97" s="436">
        <v>0</v>
      </c>
      <c r="L97" s="451"/>
      <c r="M97" s="39">
        <f t="shared" si="7"/>
        <v>0</v>
      </c>
    </row>
    <row r="98" spans="1:13" x14ac:dyDescent="0.25">
      <c r="A98" s="21">
        <v>4241</v>
      </c>
      <c r="B98" s="3" t="s">
        <v>82</v>
      </c>
      <c r="C98" s="3"/>
      <c r="D98" s="3"/>
      <c r="E98" s="3"/>
      <c r="F98" s="22"/>
      <c r="G98" s="501">
        <v>700</v>
      </c>
      <c r="H98" s="502"/>
      <c r="I98" s="147">
        <v>0</v>
      </c>
      <c r="J98" s="168"/>
      <c r="K98" s="501">
        <v>0</v>
      </c>
      <c r="L98" s="506"/>
      <c r="M98" s="39">
        <f t="shared" si="7"/>
        <v>0</v>
      </c>
    </row>
    <row r="99" spans="1:13" x14ac:dyDescent="0.25">
      <c r="A99" s="427" t="s">
        <v>143</v>
      </c>
      <c r="B99" s="428"/>
      <c r="C99" s="428"/>
      <c r="D99" s="428"/>
      <c r="E99" s="428"/>
      <c r="F99" s="429"/>
      <c r="G99" s="439">
        <v>2100</v>
      </c>
      <c r="H99" s="440"/>
      <c r="I99" s="439">
        <v>1600</v>
      </c>
      <c r="J99" s="440"/>
      <c r="K99" s="439">
        <v>2289.9899999999998</v>
      </c>
      <c r="L99" s="505"/>
      <c r="M99" s="58">
        <f>K99/I99*100</f>
        <v>143.12437499999999</v>
      </c>
    </row>
    <row r="100" spans="1:13" x14ac:dyDescent="0.25">
      <c r="A100" s="33">
        <v>32</v>
      </c>
      <c r="B100" s="34" t="s">
        <v>89</v>
      </c>
      <c r="C100" s="34"/>
      <c r="D100" s="34"/>
      <c r="E100" s="34"/>
      <c r="F100" s="35"/>
      <c r="G100" s="447">
        <v>2100</v>
      </c>
      <c r="H100" s="448"/>
      <c r="I100" s="434">
        <v>1600</v>
      </c>
      <c r="J100" s="438"/>
      <c r="K100" s="455">
        <v>2289.9899999999998</v>
      </c>
      <c r="L100" s="435"/>
      <c r="M100" s="39">
        <f>K100/I100*100</f>
        <v>143.12437499999999</v>
      </c>
    </row>
    <row r="101" spans="1:13" x14ac:dyDescent="0.25">
      <c r="A101" s="17">
        <v>321</v>
      </c>
      <c r="B101" s="5" t="s">
        <v>90</v>
      </c>
      <c r="C101" s="5"/>
      <c r="D101" s="5"/>
      <c r="E101" s="5"/>
      <c r="F101" s="11"/>
      <c r="G101" s="434">
        <v>600</v>
      </c>
      <c r="H101" s="435"/>
      <c r="I101" s="434">
        <v>600</v>
      </c>
      <c r="J101" s="435"/>
      <c r="K101" s="434">
        <v>1590</v>
      </c>
      <c r="L101" s="438"/>
      <c r="M101" s="39">
        <f>K101/I101*100</f>
        <v>265</v>
      </c>
    </row>
    <row r="102" spans="1:13" x14ac:dyDescent="0.25">
      <c r="A102" s="9">
        <v>3211</v>
      </c>
      <c r="B102" s="36" t="s">
        <v>126</v>
      </c>
      <c r="C102" s="36"/>
      <c r="D102" s="36"/>
      <c r="E102" s="36"/>
      <c r="F102" s="35"/>
      <c r="G102" s="198">
        <v>600</v>
      </c>
      <c r="H102" s="199"/>
      <c r="I102" s="147">
        <v>600</v>
      </c>
      <c r="J102" s="168"/>
      <c r="K102" s="198">
        <v>1590</v>
      </c>
      <c r="L102" s="201"/>
      <c r="M102" s="39">
        <f t="shared" si="7"/>
        <v>265</v>
      </c>
    </row>
    <row r="103" spans="1:13" x14ac:dyDescent="0.25">
      <c r="A103" s="8">
        <v>329</v>
      </c>
      <c r="B103" s="40" t="s">
        <v>96</v>
      </c>
      <c r="C103" s="40"/>
      <c r="D103" s="40"/>
      <c r="E103" s="40"/>
      <c r="F103" s="41"/>
      <c r="G103" s="434">
        <v>1500</v>
      </c>
      <c r="H103" s="435"/>
      <c r="I103" s="434">
        <v>1000</v>
      </c>
      <c r="J103" s="435"/>
      <c r="K103" s="434">
        <v>699.99</v>
      </c>
      <c r="L103" s="438"/>
      <c r="M103" s="39">
        <f>K103/I103*100</f>
        <v>69.998999999999995</v>
      </c>
    </row>
    <row r="104" spans="1:13" ht="23.25" customHeight="1" x14ac:dyDescent="0.25">
      <c r="A104" s="10">
        <v>3299</v>
      </c>
      <c r="B104" s="4" t="s">
        <v>72</v>
      </c>
      <c r="C104" s="4"/>
      <c r="D104" s="4"/>
      <c r="E104" s="4"/>
      <c r="F104" s="11"/>
      <c r="G104" s="147">
        <v>1500</v>
      </c>
      <c r="H104" s="168"/>
      <c r="I104" s="147">
        <v>1000</v>
      </c>
      <c r="J104" s="168"/>
      <c r="K104" s="147">
        <v>699.99</v>
      </c>
      <c r="L104" s="148"/>
      <c r="M104" s="39">
        <f>K104/I104*100</f>
        <v>69.998999999999995</v>
      </c>
    </row>
    <row r="105" spans="1:13" x14ac:dyDescent="0.25">
      <c r="A105" s="427" t="s">
        <v>136</v>
      </c>
      <c r="B105" s="428"/>
      <c r="C105" s="428"/>
      <c r="D105" s="428"/>
      <c r="E105" s="428"/>
      <c r="F105" s="429"/>
      <c r="G105" s="439">
        <v>5000</v>
      </c>
      <c r="H105" s="440"/>
      <c r="I105" s="439">
        <v>8812.25</v>
      </c>
      <c r="J105" s="440"/>
      <c r="K105" s="439">
        <v>4362.8500000000004</v>
      </c>
      <c r="L105" s="440"/>
      <c r="M105" s="58">
        <f>K105/I105*100</f>
        <v>49.508922238928768</v>
      </c>
    </row>
    <row r="106" spans="1:13" x14ac:dyDescent="0.25">
      <c r="A106" s="33">
        <v>32</v>
      </c>
      <c r="B106" s="34" t="s">
        <v>89</v>
      </c>
      <c r="C106" s="34"/>
      <c r="D106" s="34"/>
      <c r="E106" s="34"/>
      <c r="F106" s="35"/>
      <c r="G106" s="447">
        <v>5000</v>
      </c>
      <c r="H106" s="448"/>
      <c r="I106" s="434">
        <f>I107+I109+I113+I116</f>
        <v>8812.25</v>
      </c>
      <c r="J106" s="438"/>
      <c r="K106" s="455">
        <f>K107+K109+K116</f>
        <v>4362.8500000000004</v>
      </c>
      <c r="L106" s="435"/>
      <c r="M106" s="39">
        <f>K106/I106*100</f>
        <v>49.508922238928768</v>
      </c>
    </row>
    <row r="107" spans="1:13" x14ac:dyDescent="0.25">
      <c r="A107" s="17">
        <v>321</v>
      </c>
      <c r="B107" s="5" t="s">
        <v>90</v>
      </c>
      <c r="C107" s="5"/>
      <c r="D107" s="5"/>
      <c r="E107" s="5"/>
      <c r="F107" s="11"/>
      <c r="G107" s="434">
        <v>1000</v>
      </c>
      <c r="H107" s="435"/>
      <c r="I107" s="434">
        <v>500</v>
      </c>
      <c r="J107" s="435"/>
      <c r="K107" s="434">
        <v>120</v>
      </c>
      <c r="L107" s="438"/>
      <c r="M107" s="39">
        <f>K107/I107*100</f>
        <v>24</v>
      </c>
    </row>
    <row r="108" spans="1:13" ht="13.5" customHeight="1" x14ac:dyDescent="0.25">
      <c r="A108" s="9">
        <v>3211</v>
      </c>
      <c r="B108" s="36" t="s">
        <v>55</v>
      </c>
      <c r="C108" s="36"/>
      <c r="D108" s="36"/>
      <c r="E108" s="36"/>
      <c r="F108" s="35"/>
      <c r="G108" s="147">
        <v>1000</v>
      </c>
      <c r="H108" s="168"/>
      <c r="I108" s="147">
        <v>500</v>
      </c>
      <c r="J108" s="168"/>
      <c r="K108" s="198">
        <v>120</v>
      </c>
      <c r="L108" s="201"/>
      <c r="M108" s="39">
        <v>24</v>
      </c>
    </row>
    <row r="109" spans="1:13" x14ac:dyDescent="0.25">
      <c r="A109" s="33">
        <v>322</v>
      </c>
      <c r="B109" s="496" t="s">
        <v>195</v>
      </c>
      <c r="C109" s="494"/>
      <c r="D109" s="494"/>
      <c r="E109" s="36"/>
      <c r="F109" s="35"/>
      <c r="G109" s="434">
        <v>0</v>
      </c>
      <c r="H109" s="435"/>
      <c r="I109" s="434">
        <v>4804</v>
      </c>
      <c r="J109" s="435"/>
      <c r="K109" s="434">
        <f>K112+K111+K110</f>
        <v>3869.4700000000003</v>
      </c>
      <c r="L109" s="435"/>
      <c r="M109" s="39">
        <f>K109/I109*100</f>
        <v>80.546835970024986</v>
      </c>
    </row>
    <row r="110" spans="1:13" ht="23.25" customHeight="1" x14ac:dyDescent="0.25">
      <c r="A110" s="9">
        <v>3222</v>
      </c>
      <c r="B110" s="36" t="s">
        <v>85</v>
      </c>
      <c r="C110" s="36"/>
      <c r="D110" s="36"/>
      <c r="E110" s="36"/>
      <c r="F110" s="35"/>
      <c r="G110" s="147">
        <v>0</v>
      </c>
      <c r="H110" s="168"/>
      <c r="I110" s="147">
        <v>2104</v>
      </c>
      <c r="J110" s="168"/>
      <c r="K110" s="147">
        <v>2104</v>
      </c>
      <c r="L110" s="168"/>
      <c r="M110" s="39">
        <v>100</v>
      </c>
    </row>
    <row r="111" spans="1:13" x14ac:dyDescent="0.25">
      <c r="A111" s="9">
        <v>3224</v>
      </c>
      <c r="B111" s="36" t="s">
        <v>196</v>
      </c>
      <c r="C111" s="36"/>
      <c r="D111" s="36"/>
      <c r="E111" s="36"/>
      <c r="F111" s="35"/>
      <c r="G111" s="147">
        <v>0</v>
      </c>
      <c r="H111" s="168"/>
      <c r="I111" s="147">
        <v>2000</v>
      </c>
      <c r="J111" s="168"/>
      <c r="K111" s="147">
        <v>1617.94</v>
      </c>
      <c r="L111" s="168"/>
      <c r="M111" s="39">
        <f>K111/I111*100</f>
        <v>80.897000000000006</v>
      </c>
    </row>
    <row r="112" spans="1:13" ht="21.75" customHeight="1" x14ac:dyDescent="0.25">
      <c r="A112" s="9">
        <v>3225</v>
      </c>
      <c r="B112" s="36" t="s">
        <v>62</v>
      </c>
      <c r="C112" s="36"/>
      <c r="D112" s="36"/>
      <c r="E112" s="36"/>
      <c r="F112" s="35"/>
      <c r="G112" s="147">
        <v>0</v>
      </c>
      <c r="H112" s="168"/>
      <c r="I112" s="147">
        <v>700</v>
      </c>
      <c r="J112" s="168"/>
      <c r="K112" s="147">
        <v>147.53</v>
      </c>
      <c r="L112" s="168"/>
      <c r="M112" s="39">
        <f>K112/I112*100</f>
        <v>21.075714285714287</v>
      </c>
    </row>
    <row r="113" spans="1:13" x14ac:dyDescent="0.25">
      <c r="A113" s="17">
        <v>323</v>
      </c>
      <c r="B113" s="5" t="s">
        <v>94</v>
      </c>
      <c r="C113" s="5"/>
      <c r="D113" s="5"/>
      <c r="E113" s="5"/>
      <c r="F113" s="18"/>
      <c r="G113" s="434">
        <v>3000</v>
      </c>
      <c r="H113" s="435"/>
      <c r="I113" s="434">
        <v>2000</v>
      </c>
      <c r="J113" s="435"/>
      <c r="K113" s="434">
        <v>0</v>
      </c>
      <c r="L113" s="438"/>
      <c r="M113" s="39">
        <f>K113/G113*100</f>
        <v>0</v>
      </c>
    </row>
    <row r="114" spans="1:13" x14ac:dyDescent="0.25">
      <c r="A114" s="10">
        <v>3235</v>
      </c>
      <c r="B114" s="4" t="s">
        <v>67</v>
      </c>
      <c r="C114" s="4"/>
      <c r="D114" s="4"/>
      <c r="E114" s="4"/>
      <c r="F114" s="11"/>
      <c r="G114" s="198">
        <v>2000</v>
      </c>
      <c r="H114" s="199"/>
      <c r="I114" s="147">
        <v>1000</v>
      </c>
      <c r="J114" s="168"/>
      <c r="K114" s="198">
        <v>0</v>
      </c>
      <c r="L114" s="201"/>
      <c r="M114" s="39">
        <f t="shared" ref="M114:M115" si="8">K114/G114*100</f>
        <v>0</v>
      </c>
    </row>
    <row r="115" spans="1:13" ht="17.25" customHeight="1" x14ac:dyDescent="0.25">
      <c r="A115" s="10">
        <v>3237</v>
      </c>
      <c r="B115" s="4" t="s">
        <v>69</v>
      </c>
      <c r="C115" s="4"/>
      <c r="D115" s="4"/>
      <c r="E115" s="4"/>
      <c r="F115" s="11"/>
      <c r="G115" s="147">
        <v>1000</v>
      </c>
      <c r="H115" s="168"/>
      <c r="I115" s="147">
        <v>1000</v>
      </c>
      <c r="J115" s="168"/>
      <c r="K115" s="147">
        <v>0</v>
      </c>
      <c r="L115" s="148"/>
      <c r="M115" s="39">
        <f t="shared" si="8"/>
        <v>0</v>
      </c>
    </row>
    <row r="116" spans="1:13" x14ac:dyDescent="0.25">
      <c r="A116" s="8">
        <v>329</v>
      </c>
      <c r="B116" s="40" t="s">
        <v>96</v>
      </c>
      <c r="C116" s="40"/>
      <c r="D116" s="40"/>
      <c r="E116" s="40"/>
      <c r="F116" s="41"/>
      <c r="G116" s="434">
        <v>1000</v>
      </c>
      <c r="H116" s="435"/>
      <c r="I116" s="434">
        <v>1508.25</v>
      </c>
      <c r="J116" s="435"/>
      <c r="K116" s="434">
        <v>373.38</v>
      </c>
      <c r="L116" s="435"/>
      <c r="M116" s="39">
        <f>K116/I116*100</f>
        <v>24.755842864246645</v>
      </c>
    </row>
    <row r="117" spans="1:13" x14ac:dyDescent="0.25">
      <c r="A117" s="10">
        <v>3299</v>
      </c>
      <c r="B117" s="4" t="s">
        <v>72</v>
      </c>
      <c r="C117" s="4"/>
      <c r="D117" s="4"/>
      <c r="E117" s="4"/>
      <c r="F117" s="11"/>
      <c r="G117" s="147">
        <v>1000</v>
      </c>
      <c r="H117" s="168"/>
      <c r="I117" s="147">
        <v>1508.25</v>
      </c>
      <c r="J117" s="168"/>
      <c r="K117" s="147">
        <v>373.38</v>
      </c>
      <c r="L117" s="148"/>
      <c r="M117" s="39">
        <f>K117/I117*100</f>
        <v>24.755842864246645</v>
      </c>
    </row>
    <row r="118" spans="1:13" x14ac:dyDescent="0.25">
      <c r="A118" s="61" t="s">
        <v>174</v>
      </c>
      <c r="B118" s="62"/>
      <c r="C118" s="62"/>
      <c r="D118" s="62"/>
      <c r="E118" s="62"/>
      <c r="F118" s="63"/>
      <c r="G118" s="439">
        <v>2500</v>
      </c>
      <c r="H118" s="440"/>
      <c r="I118" s="439">
        <v>2750</v>
      </c>
      <c r="J118" s="440"/>
      <c r="K118" s="439">
        <v>1000</v>
      </c>
      <c r="L118" s="505"/>
      <c r="M118" s="58">
        <f>K118/I118*100</f>
        <v>36.363636363636367</v>
      </c>
    </row>
    <row r="119" spans="1:13" x14ac:dyDescent="0.25">
      <c r="A119" s="17">
        <v>32</v>
      </c>
      <c r="B119" s="5" t="s">
        <v>89</v>
      </c>
      <c r="C119" s="5"/>
      <c r="D119" s="5"/>
      <c r="E119" s="5"/>
      <c r="F119" s="11"/>
      <c r="G119" s="434">
        <v>2500</v>
      </c>
      <c r="H119" s="435"/>
      <c r="I119" s="434">
        <v>2750</v>
      </c>
      <c r="J119" s="438"/>
      <c r="K119" s="455">
        <v>1000</v>
      </c>
      <c r="L119" s="435"/>
      <c r="M119" s="88">
        <f>K119/I119*100</f>
        <v>36.363636363636367</v>
      </c>
    </row>
    <row r="120" spans="1:13" x14ac:dyDescent="0.25">
      <c r="A120" s="17">
        <v>323</v>
      </c>
      <c r="B120" s="5" t="s">
        <v>94</v>
      </c>
      <c r="C120" s="5"/>
      <c r="D120" s="5"/>
      <c r="E120" s="5"/>
      <c r="F120" s="18"/>
      <c r="G120" s="434">
        <v>1000</v>
      </c>
      <c r="H120" s="435"/>
      <c r="I120" s="434">
        <v>1000</v>
      </c>
      <c r="J120" s="435"/>
      <c r="K120" s="434">
        <v>0</v>
      </c>
      <c r="L120" s="438"/>
      <c r="M120" s="39">
        <f>K120/G120*100</f>
        <v>0</v>
      </c>
    </row>
    <row r="121" spans="1:13" x14ac:dyDescent="0.25">
      <c r="A121" s="10">
        <v>3235</v>
      </c>
      <c r="B121" s="4" t="s">
        <v>67</v>
      </c>
      <c r="C121" s="4"/>
      <c r="D121" s="4"/>
      <c r="E121" s="4"/>
      <c r="F121" s="11"/>
      <c r="G121" s="198">
        <v>1000</v>
      </c>
      <c r="H121" s="199"/>
      <c r="I121" s="147">
        <v>1000</v>
      </c>
      <c r="J121" s="168"/>
      <c r="K121" s="198">
        <v>0</v>
      </c>
      <c r="L121" s="201"/>
      <c r="M121" s="39">
        <f t="shared" ref="M121" si="9">K121/G121*100</f>
        <v>0</v>
      </c>
    </row>
    <row r="122" spans="1:13" x14ac:dyDescent="0.25">
      <c r="A122" s="8">
        <v>329</v>
      </c>
      <c r="B122" s="40" t="s">
        <v>96</v>
      </c>
      <c r="C122" s="40"/>
      <c r="D122" s="40"/>
      <c r="E122" s="40"/>
      <c r="F122" s="41"/>
      <c r="G122" s="434">
        <v>1500</v>
      </c>
      <c r="H122" s="435"/>
      <c r="I122" s="434">
        <v>1750</v>
      </c>
      <c r="J122" s="435"/>
      <c r="K122" s="434">
        <v>1000</v>
      </c>
      <c r="L122" s="438"/>
      <c r="M122" s="88">
        <f>K122/I122*100</f>
        <v>57.142857142857139</v>
      </c>
    </row>
    <row r="123" spans="1:13" x14ac:dyDescent="0.25">
      <c r="A123" s="21">
        <v>3299</v>
      </c>
      <c r="B123" s="3" t="s">
        <v>102</v>
      </c>
      <c r="C123" s="3"/>
      <c r="D123" s="3"/>
      <c r="E123" s="3"/>
      <c r="F123" s="22"/>
      <c r="G123" s="501">
        <v>1500</v>
      </c>
      <c r="H123" s="502"/>
      <c r="I123" s="147">
        <v>1750</v>
      </c>
      <c r="J123" s="168"/>
      <c r="K123" s="501">
        <v>1000</v>
      </c>
      <c r="L123" s="506"/>
      <c r="M123" s="88">
        <f>K123/I123*100</f>
        <v>57.142857142857139</v>
      </c>
    </row>
    <row r="124" spans="1:13" x14ac:dyDescent="0.25">
      <c r="A124" s="482" t="s">
        <v>131</v>
      </c>
      <c r="B124" s="483"/>
      <c r="C124" s="483"/>
      <c r="D124" s="483"/>
      <c r="E124" s="483"/>
      <c r="F124" s="484"/>
      <c r="G124" s="457">
        <v>730.02</v>
      </c>
      <c r="H124" s="458"/>
      <c r="I124" s="442">
        <v>730.02</v>
      </c>
      <c r="J124" s="443"/>
      <c r="K124" s="457">
        <v>729.96</v>
      </c>
      <c r="L124" s="509"/>
      <c r="M124" s="503">
        <f>K124/I124*100</f>
        <v>99.991781047094605</v>
      </c>
    </row>
    <row r="125" spans="1:13" x14ac:dyDescent="0.25">
      <c r="A125" s="427" t="s">
        <v>132</v>
      </c>
      <c r="B125" s="428"/>
      <c r="C125" s="428"/>
      <c r="D125" s="428"/>
      <c r="E125" s="428"/>
      <c r="F125" s="429"/>
      <c r="G125" s="457"/>
      <c r="H125" s="458"/>
      <c r="I125" s="444"/>
      <c r="J125" s="445"/>
      <c r="K125" s="457"/>
      <c r="L125" s="509"/>
      <c r="M125" s="503"/>
    </row>
    <row r="126" spans="1:13" x14ac:dyDescent="0.25">
      <c r="A126" s="33">
        <v>32</v>
      </c>
      <c r="B126" s="34" t="s">
        <v>89</v>
      </c>
      <c r="C126" s="34"/>
      <c r="D126" s="34"/>
      <c r="E126" s="34"/>
      <c r="F126" s="35"/>
      <c r="G126" s="447">
        <v>730.02</v>
      </c>
      <c r="H126" s="448"/>
      <c r="I126" s="434">
        <v>730.02</v>
      </c>
      <c r="J126" s="438"/>
      <c r="K126" s="455">
        <v>729.96</v>
      </c>
      <c r="L126" s="435"/>
      <c r="M126" s="39">
        <f>K126/I126*100</f>
        <v>99.991781047094605</v>
      </c>
    </row>
    <row r="127" spans="1:13" x14ac:dyDescent="0.25">
      <c r="A127" s="17">
        <v>323</v>
      </c>
      <c r="B127" s="5" t="s">
        <v>94</v>
      </c>
      <c r="C127" s="5"/>
      <c r="D127" s="5"/>
      <c r="E127" s="5"/>
      <c r="F127" s="18"/>
      <c r="G127" s="434">
        <v>730.02</v>
      </c>
      <c r="H127" s="435"/>
      <c r="I127" s="434">
        <v>730.02</v>
      </c>
      <c r="J127" s="435"/>
      <c r="K127" s="434">
        <v>729.96</v>
      </c>
      <c r="L127" s="438"/>
      <c r="M127" s="39">
        <f>K127/I127*100</f>
        <v>99.991781047094605</v>
      </c>
    </row>
    <row r="128" spans="1:13" x14ac:dyDescent="0.25">
      <c r="A128" s="9">
        <v>3237</v>
      </c>
      <c r="B128" s="36" t="s">
        <v>125</v>
      </c>
      <c r="C128" s="36"/>
      <c r="D128" s="36"/>
      <c r="E128" s="36"/>
      <c r="F128" s="35"/>
      <c r="G128" s="501">
        <v>730.02</v>
      </c>
      <c r="H128" s="502"/>
      <c r="I128" s="147">
        <v>730.02</v>
      </c>
      <c r="J128" s="168"/>
      <c r="K128" s="501">
        <v>729.96</v>
      </c>
      <c r="L128" s="506"/>
      <c r="M128" s="39">
        <f>K128/I128*100</f>
        <v>99.991781047094605</v>
      </c>
    </row>
    <row r="129" spans="1:13" x14ac:dyDescent="0.25">
      <c r="A129" s="482" t="s">
        <v>133</v>
      </c>
      <c r="B129" s="483"/>
      <c r="C129" s="483"/>
      <c r="D129" s="483"/>
      <c r="E129" s="483"/>
      <c r="F129" s="484"/>
      <c r="G129" s="457">
        <v>220</v>
      </c>
      <c r="H129" s="458"/>
      <c r="I129" s="442">
        <v>220</v>
      </c>
      <c r="J129" s="443"/>
      <c r="K129" s="457">
        <v>220</v>
      </c>
      <c r="L129" s="509"/>
      <c r="M129" s="503">
        <f>K129/G129*100</f>
        <v>100</v>
      </c>
    </row>
    <row r="130" spans="1:13" x14ac:dyDescent="0.25">
      <c r="A130" s="427" t="s">
        <v>134</v>
      </c>
      <c r="B130" s="428"/>
      <c r="C130" s="428"/>
      <c r="D130" s="428"/>
      <c r="E130" s="428"/>
      <c r="F130" s="429"/>
      <c r="G130" s="457"/>
      <c r="H130" s="458"/>
      <c r="I130" s="444"/>
      <c r="J130" s="445"/>
      <c r="K130" s="457"/>
      <c r="L130" s="509"/>
      <c r="M130" s="503"/>
    </row>
    <row r="131" spans="1:13" x14ac:dyDescent="0.25">
      <c r="A131" s="17">
        <v>38</v>
      </c>
      <c r="B131" s="320" t="s">
        <v>165</v>
      </c>
      <c r="C131" s="320"/>
      <c r="D131" s="320"/>
      <c r="E131" s="320"/>
      <c r="F131" s="321"/>
      <c r="G131" s="434">
        <v>220</v>
      </c>
      <c r="H131" s="435"/>
      <c r="I131" s="434">
        <v>220</v>
      </c>
      <c r="J131" s="438"/>
      <c r="K131" s="456">
        <v>220</v>
      </c>
      <c r="L131" s="433"/>
      <c r="M131" s="91">
        <f>K131/G131*100</f>
        <v>100</v>
      </c>
    </row>
    <row r="132" spans="1:13" x14ac:dyDescent="0.25">
      <c r="A132" s="17">
        <v>381</v>
      </c>
      <c r="B132" s="320" t="s">
        <v>166</v>
      </c>
      <c r="C132" s="320"/>
      <c r="D132" s="320"/>
      <c r="E132" s="320"/>
      <c r="F132" s="321"/>
      <c r="G132" s="434">
        <v>220</v>
      </c>
      <c r="H132" s="435"/>
      <c r="I132" s="434">
        <v>220</v>
      </c>
      <c r="J132" s="438"/>
      <c r="K132" s="456">
        <v>220</v>
      </c>
      <c r="L132" s="433"/>
      <c r="M132" s="91">
        <f>K132/G132*100</f>
        <v>100</v>
      </c>
    </row>
    <row r="133" spans="1:13" x14ac:dyDescent="0.25">
      <c r="A133" s="9">
        <v>3812</v>
      </c>
      <c r="B133" s="36" t="s">
        <v>135</v>
      </c>
      <c r="C133" s="36"/>
      <c r="D133" s="36"/>
      <c r="E133" s="36"/>
      <c r="F133" s="35"/>
      <c r="G133" s="147">
        <v>220</v>
      </c>
      <c r="H133" s="168"/>
      <c r="I133" s="147">
        <v>220</v>
      </c>
      <c r="J133" s="441"/>
      <c r="K133" s="529">
        <v>220</v>
      </c>
      <c r="L133" s="168"/>
      <c r="M133" s="91">
        <f>K133/G133*100</f>
        <v>100</v>
      </c>
    </row>
    <row r="134" spans="1:13" x14ac:dyDescent="0.25">
      <c r="A134" s="482" t="s">
        <v>202</v>
      </c>
      <c r="B134" s="483"/>
      <c r="C134" s="483"/>
      <c r="D134" s="483"/>
      <c r="E134" s="483"/>
      <c r="F134" s="484"/>
      <c r="G134" s="457">
        <v>0</v>
      </c>
      <c r="H134" s="458"/>
      <c r="I134" s="457">
        <v>4634.1400000000003</v>
      </c>
      <c r="J134" s="458"/>
      <c r="K134" s="457">
        <v>4634.1400000000003</v>
      </c>
      <c r="L134" s="458"/>
      <c r="M134" s="122">
        <f>K134/I134*100</f>
        <v>100</v>
      </c>
    </row>
    <row r="135" spans="1:13" x14ac:dyDescent="0.25">
      <c r="A135" s="427" t="s">
        <v>203</v>
      </c>
      <c r="B135" s="428"/>
      <c r="C135" s="428"/>
      <c r="D135" s="428"/>
      <c r="E135" s="428"/>
      <c r="F135" s="429"/>
      <c r="G135" s="439">
        <v>0</v>
      </c>
      <c r="H135" s="440"/>
      <c r="I135" s="439">
        <f>I136+I143</f>
        <v>4634.1400000000003</v>
      </c>
      <c r="J135" s="440"/>
      <c r="K135" s="439">
        <v>4634.1400000000003</v>
      </c>
      <c r="L135" s="440"/>
      <c r="M135" s="58">
        <f>K135/I135*100</f>
        <v>100</v>
      </c>
    </row>
    <row r="136" spans="1:13" x14ac:dyDescent="0.25">
      <c r="A136" s="33">
        <v>31</v>
      </c>
      <c r="B136" s="34" t="s">
        <v>162</v>
      </c>
      <c r="C136" s="34"/>
      <c r="D136" s="34"/>
      <c r="E136" s="34"/>
      <c r="F136" s="35"/>
      <c r="G136" s="434">
        <v>0</v>
      </c>
      <c r="H136" s="435"/>
      <c r="I136" s="434">
        <v>4459.05</v>
      </c>
      <c r="J136" s="435"/>
      <c r="K136" s="434">
        <f>K137+K139+K141</f>
        <v>4459.05</v>
      </c>
      <c r="L136" s="435"/>
      <c r="M136" s="88">
        <f t="shared" ref="M136:M140" si="10">K136/I136*100</f>
        <v>100</v>
      </c>
    </row>
    <row r="137" spans="1:13" x14ac:dyDescent="0.25">
      <c r="A137" s="17">
        <v>311</v>
      </c>
      <c r="B137" s="5" t="s">
        <v>171</v>
      </c>
      <c r="C137" s="5"/>
      <c r="D137" s="5"/>
      <c r="E137" s="5"/>
      <c r="F137" s="18"/>
      <c r="G137" s="434">
        <v>0</v>
      </c>
      <c r="H137" s="435"/>
      <c r="I137" s="434">
        <v>3570</v>
      </c>
      <c r="J137" s="435"/>
      <c r="K137" s="434">
        <v>3570</v>
      </c>
      <c r="L137" s="435"/>
      <c r="M137" s="88">
        <f t="shared" si="10"/>
        <v>100</v>
      </c>
    </row>
    <row r="138" spans="1:13" x14ac:dyDescent="0.25">
      <c r="A138" s="9">
        <v>3111</v>
      </c>
      <c r="B138" s="36" t="s">
        <v>49</v>
      </c>
      <c r="C138" s="36"/>
      <c r="D138" s="36"/>
      <c r="E138" s="36"/>
      <c r="F138" s="37"/>
      <c r="G138" s="147">
        <v>0</v>
      </c>
      <c r="H138" s="168"/>
      <c r="I138" s="147">
        <v>3570</v>
      </c>
      <c r="J138" s="168"/>
      <c r="K138" s="147">
        <v>3570</v>
      </c>
      <c r="L138" s="168"/>
      <c r="M138" s="88">
        <f t="shared" si="10"/>
        <v>100</v>
      </c>
    </row>
    <row r="139" spans="1:13" x14ac:dyDescent="0.25">
      <c r="A139" s="17">
        <v>312</v>
      </c>
      <c r="B139" s="5" t="s">
        <v>167</v>
      </c>
      <c r="C139" s="5"/>
      <c r="D139" s="5"/>
      <c r="E139" s="5"/>
      <c r="F139" s="18"/>
      <c r="G139" s="434">
        <v>0</v>
      </c>
      <c r="H139" s="435"/>
      <c r="I139" s="434">
        <v>300</v>
      </c>
      <c r="J139" s="435"/>
      <c r="K139" s="434">
        <v>300</v>
      </c>
      <c r="L139" s="435"/>
      <c r="M139" s="88">
        <f t="shared" si="10"/>
        <v>100</v>
      </c>
    </row>
    <row r="140" spans="1:13" x14ac:dyDescent="0.25">
      <c r="A140" s="9">
        <v>3121</v>
      </c>
      <c r="B140" s="36" t="s">
        <v>50</v>
      </c>
      <c r="C140" s="36"/>
      <c r="D140" s="36"/>
      <c r="E140" s="36"/>
      <c r="F140" s="37"/>
      <c r="G140" s="147">
        <v>0</v>
      </c>
      <c r="H140" s="168"/>
      <c r="I140" s="147">
        <v>300</v>
      </c>
      <c r="J140" s="168"/>
      <c r="K140" s="147">
        <v>300</v>
      </c>
      <c r="L140" s="168"/>
      <c r="M140" s="88">
        <f t="shared" si="10"/>
        <v>100</v>
      </c>
    </row>
    <row r="141" spans="1:13" x14ac:dyDescent="0.25">
      <c r="A141" s="33">
        <v>313</v>
      </c>
      <c r="B141" s="34" t="s">
        <v>163</v>
      </c>
      <c r="C141" s="34"/>
      <c r="D141" s="34"/>
      <c r="E141" s="34"/>
      <c r="F141" s="37"/>
      <c r="G141" s="434">
        <v>0</v>
      </c>
      <c r="H141" s="435"/>
      <c r="I141" s="434">
        <v>589.04999999999995</v>
      </c>
      <c r="J141" s="435"/>
      <c r="K141" s="434">
        <v>589.04999999999995</v>
      </c>
      <c r="L141" s="435"/>
      <c r="M141" s="88">
        <f>K141/I141*100</f>
        <v>100</v>
      </c>
    </row>
    <row r="142" spans="1:13" x14ac:dyDescent="0.25">
      <c r="A142" s="10">
        <v>3132</v>
      </c>
      <c r="B142" s="4" t="s">
        <v>95</v>
      </c>
      <c r="C142" s="4"/>
      <c r="D142" s="4"/>
      <c r="E142" s="4"/>
      <c r="F142" s="18"/>
      <c r="G142" s="147">
        <v>0</v>
      </c>
      <c r="H142" s="168"/>
      <c r="I142" s="147">
        <v>589.04999999999995</v>
      </c>
      <c r="J142" s="168"/>
      <c r="K142" s="147">
        <v>589.04999999999995</v>
      </c>
      <c r="L142" s="148"/>
      <c r="M142" s="88">
        <v>100</v>
      </c>
    </row>
    <row r="143" spans="1:13" x14ac:dyDescent="0.25">
      <c r="A143" s="33">
        <v>32</v>
      </c>
      <c r="B143" s="34" t="s">
        <v>89</v>
      </c>
      <c r="C143" s="34"/>
      <c r="D143" s="34"/>
      <c r="E143" s="34"/>
      <c r="F143" s="35"/>
      <c r="G143" s="434">
        <v>0</v>
      </c>
      <c r="H143" s="435"/>
      <c r="I143" s="434">
        <v>175.09</v>
      </c>
      <c r="J143" s="435"/>
      <c r="K143" s="434">
        <v>175.09</v>
      </c>
      <c r="L143" s="435"/>
      <c r="M143" s="88">
        <v>100</v>
      </c>
    </row>
    <row r="144" spans="1:13" x14ac:dyDescent="0.25">
      <c r="A144" s="8">
        <v>321</v>
      </c>
      <c r="B144" s="40" t="s">
        <v>90</v>
      </c>
      <c r="C144" s="40"/>
      <c r="D144" s="40"/>
      <c r="E144" s="40"/>
      <c r="F144" s="41"/>
      <c r="G144" s="434">
        <v>0</v>
      </c>
      <c r="H144" s="435"/>
      <c r="I144" s="434">
        <v>175.09</v>
      </c>
      <c r="J144" s="435"/>
      <c r="K144" s="434">
        <v>175.09</v>
      </c>
      <c r="L144" s="435"/>
      <c r="M144" s="88">
        <v>100</v>
      </c>
    </row>
    <row r="145" spans="1:13" x14ac:dyDescent="0.25">
      <c r="A145" s="10">
        <v>3212</v>
      </c>
      <c r="B145" s="4" t="s">
        <v>204</v>
      </c>
      <c r="C145" s="4"/>
      <c r="D145" s="4"/>
      <c r="E145" s="4"/>
      <c r="F145" s="18"/>
      <c r="G145" s="186">
        <v>0</v>
      </c>
      <c r="H145" s="187"/>
      <c r="I145" s="147">
        <v>175.09</v>
      </c>
      <c r="J145" s="168"/>
      <c r="K145" s="147">
        <v>175.09</v>
      </c>
      <c r="L145" s="148"/>
      <c r="M145" s="88">
        <v>100</v>
      </c>
    </row>
    <row r="146" spans="1:13" x14ac:dyDescent="0.25">
      <c r="A146" s="482" t="s">
        <v>205</v>
      </c>
      <c r="B146" s="483"/>
      <c r="C146" s="483"/>
      <c r="D146" s="483"/>
      <c r="E146" s="483"/>
      <c r="F146" s="484"/>
      <c r="G146" s="457">
        <v>0</v>
      </c>
      <c r="H146" s="458"/>
      <c r="I146" s="457">
        <f>I147+I151</f>
        <v>5801.7</v>
      </c>
      <c r="J146" s="458"/>
      <c r="K146" s="457">
        <f>K147+K151</f>
        <v>5801.7</v>
      </c>
      <c r="L146" s="458"/>
      <c r="M146" s="122">
        <f>K146/I146*100</f>
        <v>100</v>
      </c>
    </row>
    <row r="147" spans="1:13" x14ac:dyDescent="0.25">
      <c r="A147" s="427" t="s">
        <v>208</v>
      </c>
      <c r="B147" s="428"/>
      <c r="C147" s="428"/>
      <c r="D147" s="428"/>
      <c r="E147" s="428"/>
      <c r="F147" s="429"/>
      <c r="G147" s="439">
        <v>0</v>
      </c>
      <c r="H147" s="440"/>
      <c r="I147" s="439">
        <v>2868.7</v>
      </c>
      <c r="J147" s="440"/>
      <c r="K147" s="439">
        <v>2868.7</v>
      </c>
      <c r="L147" s="440"/>
      <c r="M147" s="58">
        <f>K147/I147*100</f>
        <v>100</v>
      </c>
    </row>
    <row r="148" spans="1:13" x14ac:dyDescent="0.25">
      <c r="A148" s="33">
        <v>32</v>
      </c>
      <c r="B148" s="34" t="s">
        <v>89</v>
      </c>
      <c r="C148" s="34"/>
      <c r="D148" s="34"/>
      <c r="E148" s="34"/>
      <c r="F148" s="35"/>
      <c r="G148" s="434">
        <v>0</v>
      </c>
      <c r="H148" s="435"/>
      <c r="I148" s="434">
        <v>2868.7</v>
      </c>
      <c r="J148" s="435"/>
      <c r="K148" s="434">
        <v>2868.7</v>
      </c>
      <c r="L148" s="435"/>
      <c r="M148" s="88">
        <v>100</v>
      </c>
    </row>
    <row r="149" spans="1:13" x14ac:dyDescent="0.25">
      <c r="A149" s="8">
        <v>323</v>
      </c>
      <c r="B149" s="40" t="s">
        <v>206</v>
      </c>
      <c r="C149" s="40"/>
      <c r="D149" s="40"/>
      <c r="E149" s="40"/>
      <c r="F149" s="41"/>
      <c r="G149" s="434">
        <v>0</v>
      </c>
      <c r="H149" s="435"/>
      <c r="I149" s="434">
        <v>2868.7</v>
      </c>
      <c r="J149" s="435"/>
      <c r="K149" s="434">
        <v>2868.7</v>
      </c>
      <c r="L149" s="435"/>
      <c r="M149" s="88">
        <v>100</v>
      </c>
    </row>
    <row r="150" spans="1:13" x14ac:dyDescent="0.25">
      <c r="A150" s="10">
        <v>3232</v>
      </c>
      <c r="B150" s="4" t="s">
        <v>207</v>
      </c>
      <c r="C150" s="4"/>
      <c r="D150" s="4"/>
      <c r="E150" s="4"/>
      <c r="F150" s="18"/>
      <c r="G150" s="432">
        <v>0</v>
      </c>
      <c r="H150" s="433"/>
      <c r="I150" s="147">
        <v>2868.7</v>
      </c>
      <c r="J150" s="168"/>
      <c r="K150" s="147">
        <v>2868.7</v>
      </c>
      <c r="L150" s="148"/>
      <c r="M150" s="88">
        <v>100</v>
      </c>
    </row>
    <row r="151" spans="1:13" x14ac:dyDescent="0.25">
      <c r="A151" s="427" t="s">
        <v>137</v>
      </c>
      <c r="B151" s="428"/>
      <c r="C151" s="428"/>
      <c r="D151" s="428"/>
      <c r="E151" s="428"/>
      <c r="F151" s="429"/>
      <c r="G151" s="439">
        <v>0</v>
      </c>
      <c r="H151" s="440"/>
      <c r="I151" s="439">
        <v>2933</v>
      </c>
      <c r="J151" s="440"/>
      <c r="K151" s="439">
        <v>2933</v>
      </c>
      <c r="L151" s="440"/>
      <c r="M151" s="58">
        <f>K151/I151*100</f>
        <v>100</v>
      </c>
    </row>
    <row r="152" spans="1:13" x14ac:dyDescent="0.25">
      <c r="A152" s="33">
        <v>42</v>
      </c>
      <c r="B152" s="34" t="s">
        <v>160</v>
      </c>
      <c r="C152" s="34"/>
      <c r="D152" s="34"/>
      <c r="E152" s="34"/>
      <c r="F152" s="35"/>
      <c r="G152" s="434">
        <v>0</v>
      </c>
      <c r="H152" s="435"/>
      <c r="I152" s="434">
        <v>2933</v>
      </c>
      <c r="J152" s="435"/>
      <c r="K152" s="434">
        <v>2933</v>
      </c>
      <c r="L152" s="435"/>
      <c r="M152" s="88">
        <v>100</v>
      </c>
    </row>
    <row r="153" spans="1:13" x14ac:dyDescent="0.25">
      <c r="A153" s="8">
        <v>421</v>
      </c>
      <c r="B153" s="40" t="s">
        <v>161</v>
      </c>
      <c r="C153" s="40"/>
      <c r="D153" s="40"/>
      <c r="E153" s="40"/>
      <c r="F153" s="41"/>
      <c r="G153" s="434">
        <v>0</v>
      </c>
      <c r="H153" s="435"/>
      <c r="I153" s="434">
        <v>2933</v>
      </c>
      <c r="J153" s="435"/>
      <c r="K153" s="434">
        <v>2933</v>
      </c>
      <c r="L153" s="435"/>
      <c r="M153" s="88">
        <v>100</v>
      </c>
    </row>
    <row r="154" spans="1:13" x14ac:dyDescent="0.25">
      <c r="A154" s="10">
        <v>4221</v>
      </c>
      <c r="B154" s="4" t="s">
        <v>88</v>
      </c>
      <c r="C154" s="4"/>
      <c r="D154" s="4"/>
      <c r="E154" s="4"/>
      <c r="F154" s="18"/>
      <c r="G154" s="432">
        <v>0</v>
      </c>
      <c r="H154" s="433"/>
      <c r="I154" s="147">
        <v>2933</v>
      </c>
      <c r="J154" s="168"/>
      <c r="K154" s="147">
        <v>2933</v>
      </c>
      <c r="L154" s="148"/>
      <c r="M154" s="88">
        <v>100</v>
      </c>
    </row>
    <row r="155" spans="1:13" x14ac:dyDescent="0.25">
      <c r="A155" s="482" t="s">
        <v>209</v>
      </c>
      <c r="B155" s="483"/>
      <c r="C155" s="483"/>
      <c r="D155" s="483"/>
      <c r="E155" s="483"/>
      <c r="F155" s="484"/>
      <c r="G155" s="457">
        <v>0</v>
      </c>
      <c r="H155" s="458"/>
      <c r="I155" s="457">
        <f>I156+I160</f>
        <v>2712.5</v>
      </c>
      <c r="J155" s="458"/>
      <c r="K155" s="457">
        <f>K156+K160</f>
        <v>3712.5</v>
      </c>
      <c r="L155" s="458"/>
      <c r="M155" s="122">
        <f>K155/I155*100</f>
        <v>136.86635944700461</v>
      </c>
    </row>
    <row r="156" spans="1:13" x14ac:dyDescent="0.25">
      <c r="A156" s="427" t="s">
        <v>208</v>
      </c>
      <c r="B156" s="428"/>
      <c r="C156" s="428"/>
      <c r="D156" s="428"/>
      <c r="E156" s="428"/>
      <c r="F156" s="429"/>
      <c r="G156" s="439">
        <v>0</v>
      </c>
      <c r="H156" s="440"/>
      <c r="I156" s="439">
        <v>1212.5</v>
      </c>
      <c r="J156" s="440"/>
      <c r="K156" s="439">
        <v>1212.5</v>
      </c>
      <c r="L156" s="440"/>
      <c r="M156" s="58">
        <f>K156/I156*100</f>
        <v>100</v>
      </c>
    </row>
    <row r="157" spans="1:13" x14ac:dyDescent="0.25">
      <c r="A157" s="33">
        <v>42</v>
      </c>
      <c r="B157" s="34" t="s">
        <v>160</v>
      </c>
      <c r="C157" s="34"/>
      <c r="D157" s="34"/>
      <c r="E157" s="34"/>
      <c r="F157" s="35"/>
      <c r="G157" s="434">
        <v>0</v>
      </c>
      <c r="H157" s="435"/>
      <c r="I157" s="434">
        <v>1212.5</v>
      </c>
      <c r="J157" s="435"/>
      <c r="K157" s="434">
        <v>1212.5</v>
      </c>
      <c r="L157" s="435"/>
      <c r="M157" s="88">
        <v>100</v>
      </c>
    </row>
    <row r="158" spans="1:13" x14ac:dyDescent="0.25">
      <c r="A158" s="8">
        <v>426</v>
      </c>
      <c r="B158" s="40" t="s">
        <v>210</v>
      </c>
      <c r="C158" s="40"/>
      <c r="D158" s="40"/>
      <c r="E158" s="40"/>
      <c r="F158" s="41"/>
      <c r="G158" s="434">
        <v>0</v>
      </c>
      <c r="H158" s="435"/>
      <c r="I158" s="434">
        <v>1212.5</v>
      </c>
      <c r="J158" s="435"/>
      <c r="K158" s="434">
        <v>1212.5</v>
      </c>
      <c r="L158" s="435"/>
      <c r="M158" s="88">
        <v>100</v>
      </c>
    </row>
    <row r="159" spans="1:13" x14ac:dyDescent="0.25">
      <c r="A159" s="10">
        <v>4264</v>
      </c>
      <c r="B159" s="40" t="s">
        <v>210</v>
      </c>
      <c r="C159" s="40"/>
      <c r="D159" s="40"/>
      <c r="E159" s="40"/>
      <c r="F159" s="18"/>
      <c r="G159" s="432">
        <v>0</v>
      </c>
      <c r="H159" s="433"/>
      <c r="I159" s="147">
        <v>1212.5</v>
      </c>
      <c r="J159" s="168"/>
      <c r="K159" s="147">
        <v>1212.5</v>
      </c>
      <c r="L159" s="148"/>
      <c r="M159" s="88">
        <v>100</v>
      </c>
    </row>
    <row r="160" spans="1:13" x14ac:dyDescent="0.25">
      <c r="A160" s="427" t="s">
        <v>214</v>
      </c>
      <c r="B160" s="428"/>
      <c r="C160" s="428"/>
      <c r="D160" s="428"/>
      <c r="E160" s="428"/>
      <c r="F160" s="429"/>
      <c r="G160" s="430">
        <v>0</v>
      </c>
      <c r="H160" s="431"/>
      <c r="I160" s="425">
        <v>1500</v>
      </c>
      <c r="J160" s="426"/>
      <c r="K160" s="425">
        <v>2500</v>
      </c>
      <c r="L160" s="426"/>
      <c r="M160" s="58">
        <f>K160/I160*100</f>
        <v>166.66666666666669</v>
      </c>
    </row>
    <row r="161" spans="1:13" x14ac:dyDescent="0.25">
      <c r="A161" s="17">
        <v>42</v>
      </c>
      <c r="B161" s="34" t="s">
        <v>160</v>
      </c>
      <c r="C161" s="34"/>
      <c r="D161" s="34"/>
      <c r="E161" s="34"/>
      <c r="F161" s="35"/>
      <c r="G161" s="432">
        <v>0</v>
      </c>
      <c r="H161" s="433"/>
      <c r="I161" s="147">
        <v>1500</v>
      </c>
      <c r="J161" s="168"/>
      <c r="K161" s="147">
        <v>2500</v>
      </c>
      <c r="L161" s="168"/>
      <c r="M161" s="88">
        <v>166.67</v>
      </c>
    </row>
    <row r="162" spans="1:13" x14ac:dyDescent="0.25">
      <c r="A162" s="17">
        <v>426</v>
      </c>
      <c r="B162" s="40" t="s">
        <v>210</v>
      </c>
      <c r="C162" s="40"/>
      <c r="D162" s="40"/>
      <c r="E162" s="40"/>
      <c r="F162" s="18"/>
      <c r="G162" s="432">
        <v>0</v>
      </c>
      <c r="H162" s="433"/>
      <c r="I162" s="147">
        <v>1500</v>
      </c>
      <c r="J162" s="168"/>
      <c r="K162" s="147">
        <v>2500</v>
      </c>
      <c r="L162" s="168"/>
      <c r="M162" s="88">
        <f>K162/I162*100</f>
        <v>166.66666666666669</v>
      </c>
    </row>
    <row r="163" spans="1:13" x14ac:dyDescent="0.25">
      <c r="A163" s="17">
        <v>4264</v>
      </c>
      <c r="B163" s="40" t="s">
        <v>210</v>
      </c>
      <c r="C163" s="40"/>
      <c r="D163" s="40"/>
      <c r="E163" s="40"/>
      <c r="F163" s="18"/>
      <c r="G163" s="432">
        <v>0</v>
      </c>
      <c r="H163" s="433"/>
      <c r="I163" s="147">
        <v>1500</v>
      </c>
      <c r="J163" s="168"/>
      <c r="K163" s="147">
        <v>2500</v>
      </c>
      <c r="L163" s="168"/>
      <c r="M163" s="125">
        <v>166.67</v>
      </c>
    </row>
    <row r="164" spans="1:13" x14ac:dyDescent="0.25">
      <c r="A164" s="482" t="s">
        <v>211</v>
      </c>
      <c r="B164" s="483"/>
      <c r="C164" s="483"/>
      <c r="D164" s="483"/>
      <c r="E164" s="483"/>
      <c r="F164" s="484"/>
      <c r="G164" s="457">
        <v>0</v>
      </c>
      <c r="H164" s="458"/>
      <c r="I164" s="457">
        <v>0</v>
      </c>
      <c r="J164" s="458"/>
      <c r="K164" s="457">
        <v>3480</v>
      </c>
      <c r="L164" s="458"/>
      <c r="M164" s="58" t="e">
        <f>K164/I164*100</f>
        <v>#DIV/0!</v>
      </c>
    </row>
    <row r="165" spans="1:13" x14ac:dyDescent="0.25">
      <c r="A165" s="427" t="s">
        <v>212</v>
      </c>
      <c r="B165" s="428"/>
      <c r="C165" s="428"/>
      <c r="D165" s="428"/>
      <c r="E165" s="428"/>
      <c r="F165" s="429"/>
      <c r="G165" s="439">
        <v>0</v>
      </c>
      <c r="H165" s="440"/>
      <c r="I165" s="439">
        <v>0</v>
      </c>
      <c r="J165" s="440"/>
      <c r="K165" s="439">
        <v>3480</v>
      </c>
      <c r="L165" s="440"/>
      <c r="M165" s="88" t="e">
        <f>K165/I165*100</f>
        <v>#DIV/0!</v>
      </c>
    </row>
    <row r="166" spans="1:13" x14ac:dyDescent="0.25">
      <c r="A166" s="33">
        <v>32</v>
      </c>
      <c r="B166" s="34" t="s">
        <v>89</v>
      </c>
      <c r="C166" s="34"/>
      <c r="D166" s="34"/>
      <c r="E166" s="34"/>
      <c r="F166" s="35"/>
      <c r="G166" s="434">
        <v>0</v>
      </c>
      <c r="H166" s="435"/>
      <c r="I166" s="434">
        <v>0</v>
      </c>
      <c r="J166" s="435"/>
      <c r="K166" s="434">
        <v>3480</v>
      </c>
      <c r="L166" s="435"/>
      <c r="M166" s="88" t="e">
        <f>K166/I166*100</f>
        <v>#DIV/0!</v>
      </c>
    </row>
    <row r="167" spans="1:13" x14ac:dyDescent="0.25">
      <c r="A167" s="8">
        <v>3211</v>
      </c>
      <c r="B167" s="40" t="s">
        <v>213</v>
      </c>
      <c r="C167" s="40"/>
      <c r="D167" s="40"/>
      <c r="E167" s="40"/>
      <c r="F167" s="41"/>
      <c r="G167" s="434">
        <v>0</v>
      </c>
      <c r="H167" s="435"/>
      <c r="I167" s="434">
        <v>0</v>
      </c>
      <c r="J167" s="435"/>
      <c r="K167" s="434">
        <v>3480</v>
      </c>
      <c r="L167" s="435"/>
      <c r="M167" s="88" t="e">
        <f>K167/I167*100</f>
        <v>#DIV/0!</v>
      </c>
    </row>
    <row r="168" spans="1:13" x14ac:dyDescent="0.25">
      <c r="A168" s="10">
        <v>3211</v>
      </c>
      <c r="B168" s="4" t="s">
        <v>55</v>
      </c>
      <c r="C168" s="4"/>
      <c r="D168" s="4"/>
      <c r="E168" s="4"/>
      <c r="F168" s="18"/>
      <c r="G168" s="432">
        <v>0</v>
      </c>
      <c r="H168" s="433"/>
      <c r="I168" s="147">
        <v>0</v>
      </c>
      <c r="J168" s="168"/>
      <c r="K168" s="147">
        <v>3480</v>
      </c>
      <c r="L168" s="148"/>
      <c r="M168" s="124" t="e">
        <f>K168/I168*100</f>
        <v>#DIV/0!</v>
      </c>
    </row>
  </sheetData>
  <customSheetViews>
    <customSheetView guid="{005C429F-8448-44DF-83AD-8A930973E873}" topLeftCell="A22">
      <selection activeCell="G131" sqref="G131:H131"/>
      <rowBreaks count="1" manualBreakCount="1">
        <brk id="54" max="16383" man="1"/>
      </rowBreaks>
      <pageMargins left="0.7" right="0.7" top="0.75" bottom="0.75" header="0.3" footer="0.3"/>
      <pageSetup paperSize="9" scale="63" orientation="portrait" r:id="rId1"/>
    </customSheetView>
  </customSheetViews>
  <mergeCells count="513">
    <mergeCell ref="G167:H167"/>
    <mergeCell ref="I167:J167"/>
    <mergeCell ref="K167:L167"/>
    <mergeCell ref="G168:H168"/>
    <mergeCell ref="I168:J168"/>
    <mergeCell ref="K168:L168"/>
    <mergeCell ref="A164:F164"/>
    <mergeCell ref="G164:H164"/>
    <mergeCell ref="I164:J164"/>
    <mergeCell ref="K164:L164"/>
    <mergeCell ref="A165:F165"/>
    <mergeCell ref="G165:H165"/>
    <mergeCell ref="I165:J165"/>
    <mergeCell ref="K165:L165"/>
    <mergeCell ref="G166:H166"/>
    <mergeCell ref="I166:J166"/>
    <mergeCell ref="K166:L166"/>
    <mergeCell ref="G157:H157"/>
    <mergeCell ref="I157:J157"/>
    <mergeCell ref="K157:L157"/>
    <mergeCell ref="G158:H158"/>
    <mergeCell ref="I158:J158"/>
    <mergeCell ref="K158:L158"/>
    <mergeCell ref="G159:H159"/>
    <mergeCell ref="I159:J159"/>
    <mergeCell ref="K159:L159"/>
    <mergeCell ref="G154:H154"/>
    <mergeCell ref="I154:J154"/>
    <mergeCell ref="K154:L154"/>
    <mergeCell ref="A155:F155"/>
    <mergeCell ref="G155:H155"/>
    <mergeCell ref="I155:J155"/>
    <mergeCell ref="K155:L155"/>
    <mergeCell ref="A156:F156"/>
    <mergeCell ref="G156:H156"/>
    <mergeCell ref="I156:J156"/>
    <mergeCell ref="K156:L156"/>
    <mergeCell ref="A151:F151"/>
    <mergeCell ref="G151:H151"/>
    <mergeCell ref="I151:J151"/>
    <mergeCell ref="K151:L151"/>
    <mergeCell ref="G152:H152"/>
    <mergeCell ref="I152:J152"/>
    <mergeCell ref="K152:L152"/>
    <mergeCell ref="G153:H153"/>
    <mergeCell ref="I153:J153"/>
    <mergeCell ref="K153:L153"/>
    <mergeCell ref="G148:H148"/>
    <mergeCell ref="I148:J148"/>
    <mergeCell ref="K148:L148"/>
    <mergeCell ref="G149:H149"/>
    <mergeCell ref="I149:J149"/>
    <mergeCell ref="K149:L149"/>
    <mergeCell ref="G150:H150"/>
    <mergeCell ref="I150:J150"/>
    <mergeCell ref="K150:L150"/>
    <mergeCell ref="A134:F134"/>
    <mergeCell ref="G134:H134"/>
    <mergeCell ref="I134:J134"/>
    <mergeCell ref="K134:L134"/>
    <mergeCell ref="A146:F146"/>
    <mergeCell ref="G146:H146"/>
    <mergeCell ref="I146:J146"/>
    <mergeCell ref="K146:L146"/>
    <mergeCell ref="A147:F147"/>
    <mergeCell ref="G147:H147"/>
    <mergeCell ref="I147:J147"/>
    <mergeCell ref="K147:L147"/>
    <mergeCell ref="G144:H144"/>
    <mergeCell ref="I144:J144"/>
    <mergeCell ref="K144:L144"/>
    <mergeCell ref="G145:H145"/>
    <mergeCell ref="I145:J145"/>
    <mergeCell ref="K145:L145"/>
    <mergeCell ref="G141:H141"/>
    <mergeCell ref="I141:J141"/>
    <mergeCell ref="K141:L141"/>
    <mergeCell ref="G142:H142"/>
    <mergeCell ref="I142:J142"/>
    <mergeCell ref="K142:L142"/>
    <mergeCell ref="G143:H143"/>
    <mergeCell ref="I143:J143"/>
    <mergeCell ref="K143:L143"/>
    <mergeCell ref="G138:H138"/>
    <mergeCell ref="I138:J138"/>
    <mergeCell ref="K138:L138"/>
    <mergeCell ref="G139:H139"/>
    <mergeCell ref="I139:J139"/>
    <mergeCell ref="K139:L139"/>
    <mergeCell ref="G140:H140"/>
    <mergeCell ref="I140:J140"/>
    <mergeCell ref="K140:L140"/>
    <mergeCell ref="A135:F135"/>
    <mergeCell ref="G135:H135"/>
    <mergeCell ref="I135:J135"/>
    <mergeCell ref="K135:L135"/>
    <mergeCell ref="G136:H136"/>
    <mergeCell ref="I136:J136"/>
    <mergeCell ref="K136:L136"/>
    <mergeCell ref="G137:H137"/>
    <mergeCell ref="I137:J137"/>
    <mergeCell ref="K137:L137"/>
    <mergeCell ref="K119:L119"/>
    <mergeCell ref="K122:L122"/>
    <mergeCell ref="G132:H132"/>
    <mergeCell ref="K132:L132"/>
    <mergeCell ref="K121:L121"/>
    <mergeCell ref="K118:L118"/>
    <mergeCell ref="G118:H118"/>
    <mergeCell ref="K133:L133"/>
    <mergeCell ref="K123:L123"/>
    <mergeCell ref="G123:H123"/>
    <mergeCell ref="G126:H126"/>
    <mergeCell ref="K128:L128"/>
    <mergeCell ref="G131:H131"/>
    <mergeCell ref="K131:L131"/>
    <mergeCell ref="G124:H125"/>
    <mergeCell ref="G129:H130"/>
    <mergeCell ref="K129:L130"/>
    <mergeCell ref="K124:L125"/>
    <mergeCell ref="K126:L126"/>
    <mergeCell ref="G127:H127"/>
    <mergeCell ref="K127:L127"/>
    <mergeCell ref="G133:H133"/>
    <mergeCell ref="I118:J118"/>
    <mergeCell ref="I119:J119"/>
    <mergeCell ref="G84:H84"/>
    <mergeCell ref="K84:L84"/>
    <mergeCell ref="K113:L113"/>
    <mergeCell ref="K116:L116"/>
    <mergeCell ref="G117:H117"/>
    <mergeCell ref="K108:L108"/>
    <mergeCell ref="G108:H108"/>
    <mergeCell ref="K114:L114"/>
    <mergeCell ref="G115:H115"/>
    <mergeCell ref="K117:L117"/>
    <mergeCell ref="K102:L102"/>
    <mergeCell ref="G101:H101"/>
    <mergeCell ref="K105:L105"/>
    <mergeCell ref="K99:L99"/>
    <mergeCell ref="G104:H104"/>
    <mergeCell ref="K104:L104"/>
    <mergeCell ref="G85:H85"/>
    <mergeCell ref="G95:H95"/>
    <mergeCell ref="K100:L100"/>
    <mergeCell ref="K103:L103"/>
    <mergeCell ref="G97:H97"/>
    <mergeCell ref="K97:L97"/>
    <mergeCell ref="G96:H96"/>
    <mergeCell ref="K96:L96"/>
    <mergeCell ref="G103:H103"/>
    <mergeCell ref="K66:L66"/>
    <mergeCell ref="G67:H67"/>
    <mergeCell ref="G65:H65"/>
    <mergeCell ref="K65:L65"/>
    <mergeCell ref="G64:H64"/>
    <mergeCell ref="G81:H81"/>
    <mergeCell ref="G82:H82"/>
    <mergeCell ref="G71:H71"/>
    <mergeCell ref="K71:L71"/>
    <mergeCell ref="G70:H70"/>
    <mergeCell ref="G80:H80"/>
    <mergeCell ref="K72:L72"/>
    <mergeCell ref="G73:H73"/>
    <mergeCell ref="K73:L73"/>
    <mergeCell ref="K67:L67"/>
    <mergeCell ref="K64:L64"/>
    <mergeCell ref="G66:H66"/>
    <mergeCell ref="G77:H77"/>
    <mergeCell ref="K77:L77"/>
    <mergeCell ref="G79:H79"/>
    <mergeCell ref="K79:L79"/>
    <mergeCell ref="I67:J67"/>
    <mergeCell ref="I70:J70"/>
    <mergeCell ref="G63:H63"/>
    <mergeCell ref="G62:H62"/>
    <mergeCell ref="I62:J62"/>
    <mergeCell ref="I61:J61"/>
    <mergeCell ref="I60:J60"/>
    <mergeCell ref="I59:J59"/>
    <mergeCell ref="I58:J58"/>
    <mergeCell ref="I57:J57"/>
    <mergeCell ref="I56:J56"/>
    <mergeCell ref="I63:J63"/>
    <mergeCell ref="K61:L61"/>
    <mergeCell ref="G58:H58"/>
    <mergeCell ref="K58:L58"/>
    <mergeCell ref="K56:L56"/>
    <mergeCell ref="K57:L57"/>
    <mergeCell ref="G55:H55"/>
    <mergeCell ref="G59:H59"/>
    <mergeCell ref="G60:H60"/>
    <mergeCell ref="K59:L59"/>
    <mergeCell ref="K60:L60"/>
    <mergeCell ref="I55:J55"/>
    <mergeCell ref="G61:H61"/>
    <mergeCell ref="G47:H47"/>
    <mergeCell ref="K52:L52"/>
    <mergeCell ref="G51:H51"/>
    <mergeCell ref="G54:H54"/>
    <mergeCell ref="G49:H49"/>
    <mergeCell ref="K49:L49"/>
    <mergeCell ref="K50:L50"/>
    <mergeCell ref="K53:L53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G52:H52"/>
    <mergeCell ref="G50:H50"/>
    <mergeCell ref="G53:H53"/>
    <mergeCell ref="G16:H16"/>
    <mergeCell ref="G17:H17"/>
    <mergeCell ref="G18:H18"/>
    <mergeCell ref="K8:L9"/>
    <mergeCell ref="K10:L10"/>
    <mergeCell ref="K46:L46"/>
    <mergeCell ref="G40:H40"/>
    <mergeCell ref="G42:H42"/>
    <mergeCell ref="I45:J45"/>
    <mergeCell ref="K45:L45"/>
    <mergeCell ref="K43:L43"/>
    <mergeCell ref="K44:L44"/>
    <mergeCell ref="G19:H19"/>
    <mergeCell ref="G20:H20"/>
    <mergeCell ref="G21:H21"/>
    <mergeCell ref="G22:H22"/>
    <mergeCell ref="G23:H23"/>
    <mergeCell ref="G31:H31"/>
    <mergeCell ref="G32:H32"/>
    <mergeCell ref="G33:H33"/>
    <mergeCell ref="G46:H46"/>
    <mergeCell ref="I8:J9"/>
    <mergeCell ref="I11:J11"/>
    <mergeCell ref="G14:H14"/>
    <mergeCell ref="G105:H105"/>
    <mergeCell ref="G114:H114"/>
    <mergeCell ref="G128:H128"/>
    <mergeCell ref="G121:H121"/>
    <mergeCell ref="G122:H122"/>
    <mergeCell ref="G119:H119"/>
    <mergeCell ref="A5:M5"/>
    <mergeCell ref="K13:L13"/>
    <mergeCell ref="K14:L14"/>
    <mergeCell ref="G36:H36"/>
    <mergeCell ref="G37:H37"/>
    <mergeCell ref="G38:H38"/>
    <mergeCell ref="G39:H39"/>
    <mergeCell ref="G24:H24"/>
    <mergeCell ref="G25:H25"/>
    <mergeCell ref="G26:H26"/>
    <mergeCell ref="G27:H27"/>
    <mergeCell ref="G28:H28"/>
    <mergeCell ref="G29:H29"/>
    <mergeCell ref="G30:H30"/>
    <mergeCell ref="G8:H9"/>
    <mergeCell ref="G10:H10"/>
    <mergeCell ref="G11:H11"/>
    <mergeCell ref="G12:H12"/>
    <mergeCell ref="M129:M130"/>
    <mergeCell ref="K47:L47"/>
    <mergeCell ref="K34:L34"/>
    <mergeCell ref="K35:L35"/>
    <mergeCell ref="K36:L36"/>
    <mergeCell ref="K37:L37"/>
    <mergeCell ref="K38:L38"/>
    <mergeCell ref="K78:L78"/>
    <mergeCell ref="K85:L85"/>
    <mergeCell ref="K82:L82"/>
    <mergeCell ref="K81:L81"/>
    <mergeCell ref="K40:L40"/>
    <mergeCell ref="K62:L62"/>
    <mergeCell ref="K106:L106"/>
    <mergeCell ref="K107:L107"/>
    <mergeCell ref="M124:M125"/>
    <mergeCell ref="K120:L120"/>
    <mergeCell ref="K115:L115"/>
    <mergeCell ref="K95:L95"/>
    <mergeCell ref="K98:L98"/>
    <mergeCell ref="K55:L55"/>
    <mergeCell ref="K70:L70"/>
    <mergeCell ref="K63:L63"/>
    <mergeCell ref="K101:L101"/>
    <mergeCell ref="B132:F132"/>
    <mergeCell ref="B131:F131"/>
    <mergeCell ref="K39:L39"/>
    <mergeCell ref="K11:L11"/>
    <mergeCell ref="K12:L12"/>
    <mergeCell ref="K15:L15"/>
    <mergeCell ref="K16:L16"/>
    <mergeCell ref="K17:L17"/>
    <mergeCell ref="K18:L18"/>
    <mergeCell ref="K19:L19"/>
    <mergeCell ref="K20:L20"/>
    <mergeCell ref="K21:L21"/>
    <mergeCell ref="K31:L31"/>
    <mergeCell ref="K24:L24"/>
    <mergeCell ref="K25:L25"/>
    <mergeCell ref="G34:H34"/>
    <mergeCell ref="G35:H35"/>
    <mergeCell ref="G43:H43"/>
    <mergeCell ref="G44:H44"/>
    <mergeCell ref="G120:H120"/>
    <mergeCell ref="G98:H98"/>
    <mergeCell ref="G100:H100"/>
    <mergeCell ref="G99:H99"/>
    <mergeCell ref="G102:H102"/>
    <mergeCell ref="A125:F125"/>
    <mergeCell ref="A130:F130"/>
    <mergeCell ref="A99:F99"/>
    <mergeCell ref="A129:F129"/>
    <mergeCell ref="A56:F56"/>
    <mergeCell ref="A57:F57"/>
    <mergeCell ref="A64:F64"/>
    <mergeCell ref="A63:F63"/>
    <mergeCell ref="A105:F105"/>
    <mergeCell ref="A95:F95"/>
    <mergeCell ref="A124:F124"/>
    <mergeCell ref="A82:F82"/>
    <mergeCell ref="A72:F72"/>
    <mergeCell ref="B76:F76"/>
    <mergeCell ref="B109:D109"/>
    <mergeCell ref="A55:F55"/>
    <mergeCell ref="A8:F9"/>
    <mergeCell ref="A10:F10"/>
    <mergeCell ref="A12:F12"/>
    <mergeCell ref="A11:F11"/>
    <mergeCell ref="A13:F13"/>
    <mergeCell ref="A14:F14"/>
    <mergeCell ref="A43:F43"/>
    <mergeCell ref="A44:F44"/>
    <mergeCell ref="G13:H13"/>
    <mergeCell ref="G48:H48"/>
    <mergeCell ref="K28:L28"/>
    <mergeCell ref="G72:H72"/>
    <mergeCell ref="G78:H78"/>
    <mergeCell ref="K22:L22"/>
    <mergeCell ref="K23:L23"/>
    <mergeCell ref="K42:L42"/>
    <mergeCell ref="K32:L32"/>
    <mergeCell ref="K51:L51"/>
    <mergeCell ref="K54:L54"/>
    <mergeCell ref="K48:L48"/>
    <mergeCell ref="K33:L33"/>
    <mergeCell ref="K29:L29"/>
    <mergeCell ref="K30:L30"/>
    <mergeCell ref="K26:L26"/>
    <mergeCell ref="K27:L27"/>
    <mergeCell ref="G56:H56"/>
    <mergeCell ref="G57:H57"/>
    <mergeCell ref="G45:H45"/>
    <mergeCell ref="I20:J20"/>
    <mergeCell ref="I21:J21"/>
    <mergeCell ref="G15:H15"/>
    <mergeCell ref="I22:J22"/>
    <mergeCell ref="I23:J23"/>
    <mergeCell ref="I10:J10"/>
    <mergeCell ref="I24:J24"/>
    <mergeCell ref="I25:J25"/>
    <mergeCell ref="I26:J26"/>
    <mergeCell ref="I14:J14"/>
    <mergeCell ref="I13:J13"/>
    <mergeCell ref="I12:J12"/>
    <mergeCell ref="I15:J15"/>
    <mergeCell ref="I16:J16"/>
    <mergeCell ref="I17:J17"/>
    <mergeCell ref="I18:J18"/>
    <mergeCell ref="I19:J19"/>
    <mergeCell ref="K41:L41"/>
    <mergeCell ref="I27:J27"/>
    <mergeCell ref="I29:J29"/>
    <mergeCell ref="I30:J30"/>
    <mergeCell ref="I32:J32"/>
    <mergeCell ref="I31:J31"/>
    <mergeCell ref="I33:J33"/>
    <mergeCell ref="I34:J34"/>
    <mergeCell ref="I35:J35"/>
    <mergeCell ref="I36:J36"/>
    <mergeCell ref="I44:J44"/>
    <mergeCell ref="I43:J43"/>
    <mergeCell ref="I37:J37"/>
    <mergeCell ref="I28:J28"/>
    <mergeCell ref="I38:J38"/>
    <mergeCell ref="I39:J39"/>
    <mergeCell ref="I40:J40"/>
    <mergeCell ref="I42:J42"/>
    <mergeCell ref="G41:H41"/>
    <mergeCell ref="I41:J41"/>
    <mergeCell ref="K80:L80"/>
    <mergeCell ref="G83:H83"/>
    <mergeCell ref="K83:L83"/>
    <mergeCell ref="I71:J71"/>
    <mergeCell ref="I64:J64"/>
    <mergeCell ref="G69:H69"/>
    <mergeCell ref="G68:H68"/>
    <mergeCell ref="I69:J69"/>
    <mergeCell ref="K69:L69"/>
    <mergeCell ref="I68:J68"/>
    <mergeCell ref="K68:L68"/>
    <mergeCell ref="I65:J65"/>
    <mergeCell ref="I66:J66"/>
    <mergeCell ref="G75:H75"/>
    <mergeCell ref="G74:H74"/>
    <mergeCell ref="I75:J75"/>
    <mergeCell ref="I74:J74"/>
    <mergeCell ref="K74:L74"/>
    <mergeCell ref="K75:L75"/>
    <mergeCell ref="G76:H76"/>
    <mergeCell ref="I76:J76"/>
    <mergeCell ref="K76:L76"/>
    <mergeCell ref="G87:H87"/>
    <mergeCell ref="G86:H86"/>
    <mergeCell ref="G88:H88"/>
    <mergeCell ref="I86:J86"/>
    <mergeCell ref="I87:J87"/>
    <mergeCell ref="I88:J88"/>
    <mergeCell ref="K86:L86"/>
    <mergeCell ref="K87:L87"/>
    <mergeCell ref="K88:L88"/>
    <mergeCell ref="G92:H92"/>
    <mergeCell ref="G93:H93"/>
    <mergeCell ref="I93:J93"/>
    <mergeCell ref="K93:L93"/>
    <mergeCell ref="G94:H94"/>
    <mergeCell ref="I94:J94"/>
    <mergeCell ref="K94:L94"/>
    <mergeCell ref="I92:J92"/>
    <mergeCell ref="I108:J108"/>
    <mergeCell ref="K92:L92"/>
    <mergeCell ref="I101:J101"/>
    <mergeCell ref="I102:J102"/>
    <mergeCell ref="I103:J103"/>
    <mergeCell ref="I104:J104"/>
    <mergeCell ref="I100:J100"/>
    <mergeCell ref="I99:J99"/>
    <mergeCell ref="I106:J106"/>
    <mergeCell ref="I105:J105"/>
    <mergeCell ref="I98:J98"/>
    <mergeCell ref="I97:J97"/>
    <mergeCell ref="I96:J96"/>
    <mergeCell ref="I95:J95"/>
    <mergeCell ref="G106:H106"/>
    <mergeCell ref="G107:H107"/>
    <mergeCell ref="G89:H89"/>
    <mergeCell ref="G90:H90"/>
    <mergeCell ref="G91:H91"/>
    <mergeCell ref="I89:J89"/>
    <mergeCell ref="I90:J90"/>
    <mergeCell ref="I91:J91"/>
    <mergeCell ref="K89:L89"/>
    <mergeCell ref="K90:L90"/>
    <mergeCell ref="K91:L91"/>
    <mergeCell ref="K112:L112"/>
    <mergeCell ref="I112:J112"/>
    <mergeCell ref="I114:J114"/>
    <mergeCell ref="I115:J115"/>
    <mergeCell ref="I116:J116"/>
    <mergeCell ref="I117:J117"/>
    <mergeCell ref="I113:J113"/>
    <mergeCell ref="G109:H109"/>
    <mergeCell ref="G110:H110"/>
    <mergeCell ref="G111:H111"/>
    <mergeCell ref="G112:H112"/>
    <mergeCell ref="I109:J109"/>
    <mergeCell ref="K109:L109"/>
    <mergeCell ref="I110:J110"/>
    <mergeCell ref="K110:L110"/>
    <mergeCell ref="I111:J111"/>
    <mergeCell ref="K111:L111"/>
    <mergeCell ref="G113:H113"/>
    <mergeCell ref="G116:H116"/>
    <mergeCell ref="I120:J120"/>
    <mergeCell ref="I121:J121"/>
    <mergeCell ref="I122:J122"/>
    <mergeCell ref="I123:J123"/>
    <mergeCell ref="I131:J131"/>
    <mergeCell ref="I133:J133"/>
    <mergeCell ref="I129:J130"/>
    <mergeCell ref="I132:J132"/>
    <mergeCell ref="I124:J125"/>
    <mergeCell ref="I126:J126"/>
    <mergeCell ref="I127:J127"/>
    <mergeCell ref="I128:J128"/>
    <mergeCell ref="I107:J107"/>
    <mergeCell ref="I78:J78"/>
    <mergeCell ref="I77:J77"/>
    <mergeCell ref="I79:J79"/>
    <mergeCell ref="I80:J80"/>
    <mergeCell ref="I81:J81"/>
    <mergeCell ref="I73:J73"/>
    <mergeCell ref="I72:J72"/>
    <mergeCell ref="I85:J85"/>
    <mergeCell ref="I84:J84"/>
    <mergeCell ref="I83:J83"/>
    <mergeCell ref="I82:J82"/>
    <mergeCell ref="K160:L160"/>
    <mergeCell ref="K161:L161"/>
    <mergeCell ref="K162:L162"/>
    <mergeCell ref="K163:L163"/>
    <mergeCell ref="A160:F160"/>
    <mergeCell ref="G160:H160"/>
    <mergeCell ref="G161:H161"/>
    <mergeCell ref="G162:H162"/>
    <mergeCell ref="G163:H163"/>
    <mergeCell ref="I160:J160"/>
    <mergeCell ref="I161:J161"/>
    <mergeCell ref="I162:J162"/>
    <mergeCell ref="I163:J163"/>
  </mergeCells>
  <pageMargins left="0.7" right="0.7" top="0.75" bottom="0.75" header="0.3" footer="0.3"/>
  <pageSetup paperSize="9" fitToHeight="0" orientation="landscape" r:id="rId2"/>
  <rowBreaks count="2" manualBreakCount="2">
    <brk id="54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EKONOMSKA KLASIFIKACIJA</vt:lpstr>
      <vt:lpstr>IZVORI FINANCIRANJA</vt:lpstr>
      <vt:lpstr>FUKNCIJSKA KLASIFIKACIJA</vt:lpstr>
      <vt:lpstr>POSEBNI DIO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Racunovodja</dc:creator>
  <cp:lastModifiedBy>Korisnik</cp:lastModifiedBy>
  <cp:lastPrinted>2026-03-24T09:57:31Z</cp:lastPrinted>
  <dcterms:created xsi:type="dcterms:W3CDTF">2023-02-09T09:40:18Z</dcterms:created>
  <dcterms:modified xsi:type="dcterms:W3CDTF">2026-03-30T07:44:51Z</dcterms:modified>
</cp:coreProperties>
</file>