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IZVRŠENJE 06-2026\"/>
    </mc:Choice>
  </mc:AlternateContent>
  <xr:revisionPtr revIDLastSave="0" documentId="13_ncr:1_{847496A3-6398-4FB5-AD09-0E325D3318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ŽETAK" sheetId="1" r:id="rId1"/>
    <sheet name="EKONOMSKA KLASIFIKACIJA" sheetId="3" r:id="rId2"/>
    <sheet name="IZVORI FINANCIRANJA" sheetId="4" r:id="rId3"/>
    <sheet name="FUKNCIJSKA KLASIFIKACIJA" sheetId="5" r:id="rId4"/>
    <sheet name="POSEBNI DIO" sheetId="2" r:id="rId5"/>
    <sheet name="List1" sheetId="6" r:id="rId6"/>
  </sheets>
  <calcPr calcId="191029"/>
  <customWorkbookViews>
    <customWorkbookView name="Racunovodja - osobni prikaz" guid="{005C429F-8448-44DF-83AD-8A930973E873}" mergeInterval="0" personalView="1" maximized="1" xWindow="-8" yWindow="-8" windowWidth="1936" windowHeight="1048" activeSheetId="3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66" i="2" l="1"/>
  <c r="G11" i="2"/>
  <c r="I50" i="2"/>
  <c r="I12" i="2"/>
  <c r="I11" i="2" s="1"/>
  <c r="G12" i="2"/>
  <c r="G60" i="2"/>
  <c r="K65" i="2"/>
  <c r="I60" i="2"/>
  <c r="I146" i="2"/>
  <c r="I145" i="2" s="1"/>
  <c r="K150" i="2"/>
  <c r="K148" i="2"/>
  <c r="K147" i="2"/>
  <c r="G146" i="2"/>
  <c r="G145" i="2" s="1"/>
  <c r="G99" i="2"/>
  <c r="I99" i="2"/>
  <c r="K99" i="2"/>
  <c r="K100" i="2"/>
  <c r="K144" i="2"/>
  <c r="K143" i="2"/>
  <c r="K140" i="2"/>
  <c r="K139" i="2"/>
  <c r="K138" i="2"/>
  <c r="K137" i="2"/>
  <c r="K136" i="2"/>
  <c r="K135" i="2"/>
  <c r="G134" i="2"/>
  <c r="K134" i="2" s="1"/>
  <c r="K132" i="2"/>
  <c r="K131" i="2"/>
  <c r="K130" i="2"/>
  <c r="K129" i="2"/>
  <c r="K128" i="2"/>
  <c r="K127" i="2"/>
  <c r="K84" i="2"/>
  <c r="K85" i="2"/>
  <c r="K86" i="2"/>
  <c r="K87" i="2"/>
  <c r="G69" i="2"/>
  <c r="K103" i="2"/>
  <c r="K101" i="2"/>
  <c r="K43" i="2"/>
  <c r="I28" i="2"/>
  <c r="G28" i="2"/>
  <c r="I38" i="2"/>
  <c r="G38" i="2"/>
  <c r="K41" i="2"/>
  <c r="I21" i="2"/>
  <c r="G21" i="2"/>
  <c r="I16" i="2"/>
  <c r="G16" i="2"/>
  <c r="K12" i="3"/>
  <c r="K13" i="3"/>
  <c r="I24" i="1"/>
  <c r="I20" i="1"/>
  <c r="E48" i="4"/>
  <c r="E27" i="4"/>
  <c r="I99" i="3"/>
  <c r="I68" i="3"/>
  <c r="I67" i="3" s="1"/>
  <c r="I89" i="3"/>
  <c r="I82" i="3"/>
  <c r="I77" i="3"/>
  <c r="G20" i="1"/>
  <c r="G133" i="2" l="1"/>
  <c r="K145" i="2"/>
  <c r="I133" i="2"/>
  <c r="K146" i="2"/>
  <c r="K142" i="2"/>
  <c r="I15" i="2"/>
  <c r="G15" i="2"/>
  <c r="K99" i="3"/>
  <c r="K89" i="3"/>
  <c r="K82" i="3"/>
  <c r="K77" i="3"/>
  <c r="K76" i="3" s="1"/>
  <c r="K133" i="2" l="1"/>
  <c r="K141" i="2"/>
  <c r="K68" i="3"/>
  <c r="K67" i="3" s="1"/>
  <c r="N71" i="3"/>
  <c r="M71" i="3"/>
  <c r="M72" i="3"/>
  <c r="M15" i="3"/>
  <c r="K41" i="4"/>
  <c r="M104" i="3"/>
  <c r="G64" i="3"/>
  <c r="E23" i="1"/>
  <c r="E20" i="1"/>
  <c r="G23" i="1"/>
  <c r="K64" i="3"/>
  <c r="N104" i="3"/>
  <c r="I48" i="4"/>
  <c r="L41" i="4"/>
  <c r="G27" i="4"/>
  <c r="K20" i="4"/>
  <c r="G50" i="2"/>
  <c r="N59" i="3"/>
  <c r="N60" i="3"/>
  <c r="N61" i="3"/>
  <c r="N62" i="3"/>
  <c r="N63" i="3"/>
  <c r="N58" i="3"/>
  <c r="N56" i="3"/>
  <c r="N55" i="3"/>
  <c r="N45" i="3"/>
  <c r="N47" i="3"/>
  <c r="N49" i="3"/>
  <c r="N51" i="3"/>
  <c r="N53" i="3"/>
  <c r="N43" i="3"/>
  <c r="N42" i="3"/>
  <c r="N40" i="3"/>
  <c r="N39" i="3"/>
  <c r="N38" i="3"/>
  <c r="N119" i="3"/>
  <c r="N120" i="3"/>
  <c r="N122" i="3"/>
  <c r="N111" i="3"/>
  <c r="N112" i="3"/>
  <c r="N113" i="3"/>
  <c r="N114" i="3"/>
  <c r="N115" i="3"/>
  <c r="N110" i="3"/>
  <c r="N108" i="3"/>
  <c r="N103" i="3"/>
  <c r="N105" i="3"/>
  <c r="N106" i="3"/>
  <c r="N107" i="3"/>
  <c r="N102" i="3"/>
  <c r="N100" i="3"/>
  <c r="N69" i="3"/>
  <c r="N70" i="3"/>
  <c r="N72" i="3"/>
  <c r="N73" i="3"/>
  <c r="N74" i="3"/>
  <c r="N75" i="3"/>
  <c r="N78" i="3"/>
  <c r="N79" i="3"/>
  <c r="N80" i="3"/>
  <c r="N81" i="3"/>
  <c r="N83" i="3"/>
  <c r="N84" i="3"/>
  <c r="N85" i="3"/>
  <c r="N86" i="3"/>
  <c r="N87" i="3"/>
  <c r="N88" i="3"/>
  <c r="N90" i="3"/>
  <c r="N91" i="3"/>
  <c r="N92" i="3"/>
  <c r="N93" i="3"/>
  <c r="N94" i="3"/>
  <c r="N95" i="3"/>
  <c r="N96" i="3"/>
  <c r="N97" i="3"/>
  <c r="N98" i="3"/>
  <c r="N36" i="3"/>
  <c r="N34" i="3"/>
  <c r="N33" i="3"/>
  <c r="N32" i="3"/>
  <c r="N30" i="3"/>
  <c r="N28" i="3"/>
  <c r="N27" i="3"/>
  <c r="N21" i="3"/>
  <c r="N23" i="3"/>
  <c r="N121" i="3"/>
  <c r="I118" i="3"/>
  <c r="N99" i="3"/>
  <c r="N82" i="3"/>
  <c r="N77" i="3"/>
  <c r="M23" i="3"/>
  <c r="N25" i="3"/>
  <c r="M27" i="3"/>
  <c r="K114" i="2"/>
  <c r="K113" i="2"/>
  <c r="K108" i="2"/>
  <c r="K97" i="2"/>
  <c r="K96" i="2"/>
  <c r="K98" i="2"/>
  <c r="K54" i="2"/>
  <c r="K53" i="2"/>
  <c r="N67" i="3" l="1"/>
  <c r="K66" i="3"/>
  <c r="K11" i="2"/>
  <c r="N89" i="3"/>
  <c r="M66" i="3"/>
  <c r="I76" i="3"/>
  <c r="I66" i="3" s="1"/>
  <c r="I123" i="3" s="1"/>
  <c r="N118" i="3"/>
  <c r="N117" i="3"/>
  <c r="N116" i="3"/>
  <c r="N68" i="3"/>
  <c r="K126" i="2"/>
  <c r="K125" i="2"/>
  <c r="K124" i="2"/>
  <c r="K122" i="2"/>
  <c r="K120" i="2"/>
  <c r="K121" i="2"/>
  <c r="K119" i="2"/>
  <c r="K117" i="2"/>
  <c r="K111" i="2"/>
  <c r="K112" i="2"/>
  <c r="K115" i="2"/>
  <c r="K116" i="2"/>
  <c r="K107" i="2"/>
  <c r="K110" i="2"/>
  <c r="K106" i="2"/>
  <c r="K105" i="2"/>
  <c r="K88" i="2"/>
  <c r="K89" i="2"/>
  <c r="K90" i="2"/>
  <c r="K91" i="2"/>
  <c r="K92" i="2"/>
  <c r="K93" i="2"/>
  <c r="K94" i="2"/>
  <c r="K95" i="2"/>
  <c r="K12" i="2"/>
  <c r="K13" i="2"/>
  <c r="K14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2" i="2"/>
  <c r="K48" i="2"/>
  <c r="K49" i="2"/>
  <c r="K50" i="2"/>
  <c r="K51" i="2"/>
  <c r="K52" i="2"/>
  <c r="K55" i="2"/>
  <c r="K56" i="2"/>
  <c r="K57" i="2"/>
  <c r="K58" i="2"/>
  <c r="K59" i="2"/>
  <c r="K60" i="2"/>
  <c r="K61" i="2"/>
  <c r="K62" i="2"/>
  <c r="K63" i="2"/>
  <c r="K67" i="2"/>
  <c r="K68" i="2"/>
  <c r="K69" i="2"/>
  <c r="K70" i="2"/>
  <c r="K71" i="2"/>
  <c r="K72" i="2"/>
  <c r="K73" i="2"/>
  <c r="K76" i="2"/>
  <c r="K77" i="2"/>
  <c r="K78" i="2"/>
  <c r="K79" i="2"/>
  <c r="K80" i="2"/>
  <c r="K81" i="2"/>
  <c r="K82" i="2"/>
  <c r="K83" i="2"/>
  <c r="N12" i="5"/>
  <c r="M12" i="5"/>
  <c r="N14" i="5"/>
  <c r="N15" i="5"/>
  <c r="N13" i="5"/>
  <c r="M14" i="5"/>
  <c r="M15" i="5"/>
  <c r="M13" i="5"/>
  <c r="L47" i="4"/>
  <c r="L46" i="4"/>
  <c r="L45" i="4"/>
  <c r="L44" i="4"/>
  <c r="L43" i="4"/>
  <c r="L42" i="4"/>
  <c r="L40" i="4"/>
  <c r="L39" i="4"/>
  <c r="L38" i="4"/>
  <c r="L37" i="4"/>
  <c r="L36" i="4"/>
  <c r="L35" i="4"/>
  <c r="L34" i="4"/>
  <c r="L33" i="4"/>
  <c r="K34" i="4"/>
  <c r="K35" i="4"/>
  <c r="K36" i="4"/>
  <c r="K37" i="4"/>
  <c r="K38" i="4"/>
  <c r="K39" i="4"/>
  <c r="K40" i="4"/>
  <c r="K42" i="4"/>
  <c r="K43" i="4"/>
  <c r="K44" i="4"/>
  <c r="K45" i="4"/>
  <c r="K46" i="4"/>
  <c r="K47" i="4"/>
  <c r="K33" i="4"/>
  <c r="L13" i="4"/>
  <c r="L14" i="4"/>
  <c r="L15" i="4"/>
  <c r="L16" i="4"/>
  <c r="L17" i="4"/>
  <c r="L18" i="4"/>
  <c r="L19" i="4"/>
  <c r="L21" i="4"/>
  <c r="L22" i="4"/>
  <c r="L23" i="4"/>
  <c r="L24" i="4"/>
  <c r="L25" i="4"/>
  <c r="L26" i="4"/>
  <c r="L12" i="4"/>
  <c r="K13" i="4"/>
  <c r="K14" i="4"/>
  <c r="K15" i="4"/>
  <c r="K16" i="4"/>
  <c r="K17" i="4"/>
  <c r="K18" i="4"/>
  <c r="K19" i="4"/>
  <c r="K21" i="4"/>
  <c r="K22" i="4"/>
  <c r="K23" i="4"/>
  <c r="K24" i="4"/>
  <c r="K25" i="4"/>
  <c r="K26" i="4"/>
  <c r="K12" i="4"/>
  <c r="M59" i="3"/>
  <c r="M60" i="3"/>
  <c r="M61" i="3"/>
  <c r="M62" i="3"/>
  <c r="M63" i="3"/>
  <c r="M64" i="3"/>
  <c r="M58" i="3"/>
  <c r="M56" i="3"/>
  <c r="M55" i="3"/>
  <c r="M45" i="3"/>
  <c r="M47" i="3"/>
  <c r="M49" i="3"/>
  <c r="M51" i="3"/>
  <c r="M53" i="3"/>
  <c r="M43" i="3"/>
  <c r="M42" i="3"/>
  <c r="M40" i="3"/>
  <c r="M39" i="3"/>
  <c r="M38" i="3"/>
  <c r="M36" i="3"/>
  <c r="M34" i="3"/>
  <c r="M33" i="3"/>
  <c r="M32" i="3"/>
  <c r="M28" i="3"/>
  <c r="M30" i="3"/>
  <c r="M25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10" i="3"/>
  <c r="M108" i="3"/>
  <c r="M103" i="3"/>
  <c r="M105" i="3"/>
  <c r="M106" i="3"/>
  <c r="M107" i="3"/>
  <c r="M102" i="3"/>
  <c r="M100" i="3"/>
  <c r="M68" i="3"/>
  <c r="M69" i="3"/>
  <c r="M70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67" i="3"/>
  <c r="M21" i="3"/>
  <c r="M19" i="3"/>
  <c r="M13" i="3"/>
  <c r="M12" i="3"/>
  <c r="L38" i="1"/>
  <c r="K39" i="1"/>
  <c r="K38" i="1"/>
  <c r="L31" i="1"/>
  <c r="L32" i="1"/>
  <c r="L30" i="1"/>
  <c r="K31" i="1"/>
  <c r="K32" i="1"/>
  <c r="K30" i="1"/>
  <c r="L20" i="1"/>
  <c r="L21" i="1"/>
  <c r="L22" i="1"/>
  <c r="L23" i="1"/>
  <c r="L24" i="1"/>
  <c r="L18" i="1"/>
  <c r="L19" i="1"/>
  <c r="L17" i="1"/>
  <c r="K18" i="1"/>
  <c r="G48" i="4"/>
  <c r="N76" i="3" l="1"/>
  <c r="I12" i="3"/>
  <c r="N13" i="3"/>
  <c r="K15" i="2"/>
  <c r="I27" i="4"/>
  <c r="L27" i="4" s="1"/>
  <c r="I64" i="3" l="1"/>
  <c r="N64" i="3" s="1"/>
  <c r="N12" i="3"/>
  <c r="N123" i="3"/>
  <c r="N66" i="3"/>
  <c r="K19" i="1"/>
  <c r="K21" i="1"/>
  <c r="K22" i="1"/>
  <c r="K17" i="1"/>
  <c r="K23" i="1" l="1"/>
  <c r="L39" i="1" l="1"/>
  <c r="K27" i="4" l="1"/>
  <c r="L48" i="4" l="1"/>
  <c r="K48" i="4" l="1"/>
  <c r="K20" i="1"/>
  <c r="K24" i="1" l="1"/>
  <c r="K16" i="2"/>
</calcChain>
</file>

<file path=xl/sharedStrings.xml><?xml version="1.0" encoding="utf-8"?>
<sst xmlns="http://schemas.openxmlformats.org/spreadsheetml/2006/main" count="357" uniqueCount="204">
  <si>
    <t>I. OPĆI DIO</t>
  </si>
  <si>
    <t>A. RAČUN PRIHODA I RASHODA</t>
  </si>
  <si>
    <t>PRIHODI I RASHODI</t>
  </si>
  <si>
    <t>6 Prihodi poslovanja</t>
  </si>
  <si>
    <t>7 Prihodi od prodaje nefinancijske imovine</t>
  </si>
  <si>
    <t>PRIHODI UKUPNO</t>
  </si>
  <si>
    <t>3 Rashodi poslovanja</t>
  </si>
  <si>
    <t>4 Rashodi za nabavu nefinancijske imovine</t>
  </si>
  <si>
    <t>RASHODI UKUPNO</t>
  </si>
  <si>
    <t>Razlika – višak/ manjak</t>
  </si>
  <si>
    <t>B. RAČUN FINANCIRANJA</t>
  </si>
  <si>
    <t>Oznaka</t>
  </si>
  <si>
    <t>5 Izdaci za financijsku imovinu i otplate zajmova</t>
  </si>
  <si>
    <t>8 Primici od financijske imovine i zaduživanja</t>
  </si>
  <si>
    <t>Neto zaduživanje/ financiranje</t>
  </si>
  <si>
    <t>Višak/ manjak iz prethodnih godina</t>
  </si>
  <si>
    <t>9 Preneseni višak prethodnih godina</t>
  </si>
  <si>
    <t>Višak/ manjak + neto financiranje + raspoloživa sredstva iz prethodnih godina</t>
  </si>
  <si>
    <t>Glava: 030-05 SREDNJOŠKOLSKO OBRAZOVANJE</t>
  </si>
  <si>
    <t>Aktivnost: A2204-01 Djelatnost srednjih škola</t>
  </si>
  <si>
    <t>OPĆI DIO</t>
  </si>
  <si>
    <t>Brojčana oznaka i naziv računa prihoda i rashoda</t>
  </si>
  <si>
    <t>Pomoći iz inozemstva i od subjekata unutar općeg proračuna</t>
  </si>
  <si>
    <t>Pomoći proračunskim korisnicima iz proračuna koji im nije nadležan</t>
  </si>
  <si>
    <t>Tekuće pomoći proračunskim korisnicima iz proračuna koji im nije nadležan</t>
  </si>
  <si>
    <t>Kapitalne pomoći proračunskim korisnicima iz proračuna koji im nije nadležan</t>
  </si>
  <si>
    <t>Prihodi od upravnih i administrativnih pristojbi, pristojbi po posebnim propisima i naknada</t>
  </si>
  <si>
    <t>Prihodi po posebnim propisima</t>
  </si>
  <si>
    <t>Ostali nespomenuti prihodi</t>
  </si>
  <si>
    <t>Prihodi od prodaje proizvoda i robe te pruženih usluga</t>
  </si>
  <si>
    <t>Prihodi od pruženih usluga</t>
  </si>
  <si>
    <t>Tekuće donacije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</si>
  <si>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</si>
  <si>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</si>
  <si>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</si>
  <si>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VLASTITI IZVORI</t>
  </si>
  <si>
    <t>Prihodi od prodaje proizvoda i robe te pruženih usluga i prihodi od donacija</t>
  </si>
  <si>
    <t>Donacije od pravnih i fizičkih osoba izvan općeg proračuna</t>
  </si>
  <si>
    <t>Prihodi iz nadležnog proračuna za financiranje rashoda za nabavu nefinancijske imovine</t>
  </si>
  <si>
    <t>Rezultat poslovanja</t>
  </si>
  <si>
    <t>Višak prihoda</t>
  </si>
  <si>
    <t>Višak/manjak prihoda</t>
  </si>
  <si>
    <t>Indeks</t>
  </si>
  <si>
    <t>PRIHODI POSLOVANJA</t>
  </si>
  <si>
    <t>SVEUKUPNO PRIHOD + VIŠAK PRIHODA</t>
  </si>
  <si>
    <t>RASHODI POSLOVANJA</t>
  </si>
  <si>
    <t>SVEUKUPNO RASHODI</t>
  </si>
  <si>
    <t>Rashodi za zaposlene</t>
  </si>
  <si>
    <t>Plaće (Bruto)</t>
  </si>
  <si>
    <t>Plaće za redovan rad</t>
  </si>
  <si>
    <t>Ostali rashodi za zaposlene</t>
  </si>
  <si>
    <t>Doprinosi na plaće</t>
  </si>
  <si>
    <t>Doprinosi za obvezno zdravstveno osiguranje</t>
  </si>
  <si>
    <t>Materijalni rashodi</t>
  </si>
  <si>
    <t>Naknade troškova zaposlenima</t>
  </si>
  <si>
    <t>Službena putovanja</t>
  </si>
  <si>
    <t>Naknade za prijevoz, za rad na terenu i odvojeni život</t>
  </si>
  <si>
    <t>Stručno usavršavanje zaposlenika</t>
  </si>
  <si>
    <t>Rashodi za materijal i energiju</t>
  </si>
  <si>
    <t>Uredski materijal i ostali materijalni rashodi</t>
  </si>
  <si>
    <t>Energija</t>
  </si>
  <si>
    <t>Materijal i dijelovi za tekuće i investicijsko održavanje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</si>
  <si>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</si>
  <si>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</si>
  <si>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</si>
  <si>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</si>
  <si>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</si>
  <si>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Zakupnine i najamnine</t>
  </si>
  <si>
    <t>Zdravstvene i veterinarske usluge</t>
  </si>
  <si>
    <t>Intelektualne i osobne usluge</t>
  </si>
  <si>
    <t>Računalne usluge</t>
  </si>
  <si>
    <t>Ostale usluge</t>
  </si>
  <si>
    <t>Ostali nespomenuti rashodi poslovanja</t>
  </si>
  <si>
    <t>Naknade za rad predstavničkih i izvršnih tijela, povjerenstava i slično</t>
  </si>
  <si>
    <t>Premije osiguranja</t>
  </si>
  <si>
    <t>Reprezentacija</t>
  </si>
  <si>
    <t>Pristojbe i naknade</t>
  </si>
  <si>
    <t>Troškovi sudskih postupaka</t>
  </si>
  <si>
    <t>Rashodi za nabavu proizvedene dugotrajne imovine</t>
  </si>
  <si>
    <t>Postrojenja i oprema</t>
  </si>
  <si>
    <t>Uređaji, strojevi i oprema za ostale namjene</t>
  </si>
  <si>
    <t>Knjige, umjetnička djela i ostale izložbene vrijednosti</t>
  </si>
  <si>
    <t>Knjige</t>
  </si>
  <si>
    <t>RASHODI ZA NABAVU NEFINANCIJSKE IMOVINE</t>
  </si>
  <si>
    <t>Ostale naknade troškova zaposlenima</t>
  </si>
  <si>
    <t>Materijal i sirovine</t>
  </si>
  <si>
    <t>Komunalne usluge</t>
  </si>
  <si>
    <t>Usluge promidžbe i informiranja</t>
  </si>
  <si>
    <t>Uredska oprema i namještaj</t>
  </si>
  <si>
    <t>MATERIJALNI RASHODI</t>
  </si>
  <si>
    <t>NAKNADE TROŠKOVA ZAPOSLENICIMA</t>
  </si>
  <si>
    <t>Naknade za prijevoz na posao i s posla</t>
  </si>
  <si>
    <t>Materijali  i sirovine</t>
  </si>
  <si>
    <t>Materijali i dijelovi za tekuće i investicijsko održavanje</t>
  </si>
  <si>
    <t>RASHODI ZA USLUGE</t>
  </si>
  <si>
    <t>Doprinosi za OZO</t>
  </si>
  <si>
    <t>OSTALI NESPOMENUTI RASHODI POSLOVANJA</t>
  </si>
  <si>
    <t>Aktivnost: A2204-07 Administracija i upravljanje</t>
  </si>
  <si>
    <t>Novčana nak. posl. zbog nezapošljavanje osobe s inv.</t>
  </si>
  <si>
    <t>Program: 2204 SREDNJE ŠKOLSTVO – STANDARD</t>
  </si>
  <si>
    <t>Aktivnost: A2205-01 Javne potrebe u prosvjeti - korisnici u SŠ</t>
  </si>
  <si>
    <t>Aktivnost: A2205-12 Podizanje kvalitete i standarda u školstvu</t>
  </si>
  <si>
    <t>Ostali nespomenuti rashodi</t>
  </si>
  <si>
    <t xml:space="preserve">Prihodi za posebne namjene </t>
  </si>
  <si>
    <t>UKUPNO</t>
  </si>
  <si>
    <t>Opći prihodi i primici</t>
  </si>
  <si>
    <t>Višak/manjak prihoda - ZŽ</t>
  </si>
  <si>
    <t>Predfinanciranje iz ŽP</t>
  </si>
  <si>
    <t>Vlastiti prihodi - korisnici</t>
  </si>
  <si>
    <t>Višak/manjak prihoda korisnici</t>
  </si>
  <si>
    <t>F.P. i dod. udio u por. na dohodak</t>
  </si>
  <si>
    <t>Pomoći iz inozemstva</t>
  </si>
  <si>
    <t>Tekuće donacije - korisnici</t>
  </si>
  <si>
    <t>RASHODI</t>
  </si>
  <si>
    <t>Prijenosi između proračunskih korisnika istog proračuna</t>
  </si>
  <si>
    <t>Tekući prijenosi između proračunskih korisnika istog proračuna temeljem prijenosa EU sredstava</t>
  </si>
  <si>
    <t>Prihodi od novčane naknade poslodavca zbog nezapošljavanja osoba s invaliditetom</t>
  </si>
  <si>
    <t>Tekući prijenosi između proračunskih korisnika istog proračuna</t>
  </si>
  <si>
    <t>Naknade građanima i kućanstvima na temelju osiguranja i druge nakanade</t>
  </si>
  <si>
    <t>Ostale naknade građanima i kućanstvima iz proračuna</t>
  </si>
  <si>
    <t>Naknade građanima i kućanstvima u novcu</t>
  </si>
  <si>
    <t>Ostali rashodi</t>
  </si>
  <si>
    <t>Naknade građanima i kućanstvima u naravi</t>
  </si>
  <si>
    <t>Intelektualne usluge</t>
  </si>
  <si>
    <t>Dnevnice za službeni put</t>
  </si>
  <si>
    <t>MZOŠ- Udžbenici</t>
  </si>
  <si>
    <t>C. RASPOLOŽIVA SREDSTVA IZ PRETHODNIH GODINA</t>
  </si>
  <si>
    <t>Brojčana oznaka i naziv izvora financiranja</t>
  </si>
  <si>
    <t>PRIHODI</t>
  </si>
  <si>
    <t>Aktivnost: A2205-34 Projekt e-škole</t>
  </si>
  <si>
    <t>Izvor financiranja: 110 Opći prihodi i primici</t>
  </si>
  <si>
    <t>Aktivnost: A2205-37 Zalihe menstrualnih potrepština</t>
  </si>
  <si>
    <t>Materijal za hig. potrebe i njegu</t>
  </si>
  <si>
    <t>Izvor financiranja: 42035 Višak prihoda poslovanja</t>
  </si>
  <si>
    <t>Izvor financiranja: 451 F.P. i dodatni udio u porezu na dohodak</t>
  </si>
  <si>
    <t>Izvor financiranja: 31 Vlastiti prihodi - korisnici</t>
  </si>
  <si>
    <t>Izvor financiranja: 41 Prihodi za posebne namjene</t>
  </si>
  <si>
    <t>Izvor financiranja: 61 Tekuće donacije – korisnici</t>
  </si>
  <si>
    <t>UKUPNI RASHODI</t>
  </si>
  <si>
    <t>Obrazovanje</t>
  </si>
  <si>
    <t>092</t>
  </si>
  <si>
    <t>09</t>
  </si>
  <si>
    <t>0922</t>
  </si>
  <si>
    <t>Više srednješkolsko obrazovanje</t>
  </si>
  <si>
    <t>Srednješkolsko obrazovanje</t>
  </si>
  <si>
    <t>Program: 2205 SREDNJE ŠKOLSTVO – IZNAD STANDARDA</t>
  </si>
  <si>
    <t>Kazne, upravne mjere i ostali prihodi</t>
  </si>
  <si>
    <t>Ostali prihodi</t>
  </si>
  <si>
    <t>Plaće za prekovremeni rad</t>
  </si>
  <si>
    <t>Tekuće donacije u naravi</t>
  </si>
  <si>
    <t>Prihodi od prodaje proizvedene dugotrajne imovine</t>
  </si>
  <si>
    <t>Prihodi od prodaje građevinskih objekata</t>
  </si>
  <si>
    <t>Stambeni objekti</t>
  </si>
  <si>
    <t>PRIHODI OD PRODAJE NEFINANCIJSKE IMOVINE</t>
  </si>
  <si>
    <t>RASHODI ZA NABAVU PROIZVEDENE DUGOTRAJNE IMOVINE</t>
  </si>
  <si>
    <t>RASHODI ZA ZAPOSLENE</t>
  </si>
  <si>
    <t>DOPRINOSI NA PLAĆE</t>
  </si>
  <si>
    <t>KNJIGE, UMJETNIČKA DJELA I OSTALE IZLOŽBENE VRIJEDNOSTI</t>
  </si>
  <si>
    <t>OSTALI RASHODI</t>
  </si>
  <si>
    <t>TEKUĆE DONACIJE</t>
  </si>
  <si>
    <t>OSTALI RASHODI ZA ZAPOSLENE</t>
  </si>
  <si>
    <t>Indeks (4/2)</t>
  </si>
  <si>
    <t>Indeks (4/3)</t>
  </si>
  <si>
    <t>(3/2)</t>
  </si>
  <si>
    <t>PLAĆE</t>
  </si>
  <si>
    <t>Srednja škola Obrovac</t>
  </si>
  <si>
    <t>OIB: 98806653369 // RKP: 18170</t>
  </si>
  <si>
    <t>Ul.Petra Zoranića 10, 23450 Obrovac</t>
  </si>
  <si>
    <t>Ostvarenje/ izvršenje 2025.</t>
  </si>
  <si>
    <t>MZO SŠ</t>
  </si>
  <si>
    <t>MRMSOS-Zalihe mens.hig.potrepština</t>
  </si>
  <si>
    <t>Članarine</t>
  </si>
  <si>
    <t>Pomoći od međunarodnih organizacija te institucija i tijela EU</t>
  </si>
  <si>
    <t>Tekuće pomoći od međunarodnih institucija</t>
  </si>
  <si>
    <t>Na temelju Zakona o proračunu (NN 87/08, 136/12, 15/15 i 144/21) i Pravilnika o polugodišnjem i godišnjem izvještaju o izvršenju proračuna (NN 24/13, 102/17, 1/20, 147/20 i 85/23) SREDNJA ŠKOLA OBROVAC podnosi Školskom odboru:</t>
  </si>
  <si>
    <t>POLUGODIŠNJI IZVJEŠTAJ O IZVRŠENJU FINANCIJSKOG PLANA ZA 2026. GODINU</t>
  </si>
  <si>
    <t>Izvorni plan 2026.</t>
  </si>
  <si>
    <t>Ostvarenje/ izvršenje 2026.</t>
  </si>
  <si>
    <t>POLUGODIŠNJI IZVJEŠTAJ O IZVRŠENJU FINANCIJSKOG PLANA 2026. PREMA EKONOMSKOJ KLASIFIKACIJI</t>
  </si>
  <si>
    <t>Plaće za posebne uvjete rada</t>
  </si>
  <si>
    <t>POLUGODIŠNJI IZVJEŠTAJ O IZVRŠENJU FINANCIJSKOG PLANA 2026. PREMA IZVORIMA FINANCIRANJA</t>
  </si>
  <si>
    <t>Pomoći iz državnog proračuna</t>
  </si>
  <si>
    <t>Programi Unije</t>
  </si>
  <si>
    <t>Ostale pomoći</t>
  </si>
  <si>
    <t>POLUGODIŠNJI IZVJEŠTAJ O IZVRŠENJU FINANCIJSKOG PLANA 2026. PREMA FUNKCIJSKOJ KLASIFIKACIJI</t>
  </si>
  <si>
    <t>POLUGODIŠNJI IZVJEŠTAJ O IZVRŠENJU FINANCIJSKOG PLANA 2026. PREMA PROGRAMSKOJ KLASIFIKACIJI</t>
  </si>
  <si>
    <t>Izvršenje I-VI 2026.</t>
  </si>
  <si>
    <t>Aktivnost: T2204-04 Hitne intervencije u srednjim školama</t>
  </si>
  <si>
    <t>Ostele usluge</t>
  </si>
  <si>
    <t>OSTALI NESPOMENUTI RASHODI</t>
  </si>
  <si>
    <t>Izvor financiranja: 50 Pomoći iz državnog proračuna</t>
  </si>
  <si>
    <t>RASHODI ZA MATERIJAL I ENERGIJU</t>
  </si>
  <si>
    <t>Ostali materijal i dijelovi za tekuće održavanje</t>
  </si>
  <si>
    <t>Izvor financiranja: 50 Ostale pomoći</t>
  </si>
  <si>
    <t xml:space="preserve">Izvor financiranja:50 Pomoći iz državnog proračuna </t>
  </si>
  <si>
    <t xml:space="preserve">NAKNADE GRAĐANIMA I KUĆANSTVIMA </t>
  </si>
  <si>
    <t>OSTALE NAKBADE GRAĐANIMA I KUĆANSTVIMA IZ PRORAČUNA</t>
  </si>
  <si>
    <t>Ostale naknade iz proračuna u novcu</t>
  </si>
  <si>
    <t>Aktivnost: A2205-22 Natjecanja i smotre u SŠ</t>
  </si>
  <si>
    <t>Izvor financiranja: 11 Opći prihodi i primici</t>
  </si>
  <si>
    <t>Aktivnost: 4301-67 Projekt Pomoćnici u nastavi</t>
  </si>
  <si>
    <t>Naknada za prijevoz</t>
  </si>
  <si>
    <t>Aktivnost: 4307-75 Projekt ERASMUS KA 210-SCH-000350697</t>
  </si>
  <si>
    <t>Izvor financiranja: 51 Programi unije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</si>
</sst>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MS Sans Serif"/>
      <charset val="238"/>
    </font>
    <font>
      <sz val="10"/>
      <color theme="4" tint="0.39997558519241921"/>
      <name val="Calibri"/>
      <family val="2"/>
      <charset val="238"/>
      <scheme val="minor"/>
    </font>
    <font>
      <b/>
      <sz val="10"/>
      <color theme="1" tint="4.9989318521683403E-2"/>
      <name val="Calibri"/>
      <family val="2"/>
      <charset val="238"/>
      <scheme val="minor"/>
    </font>
    <font>
      <b/>
      <sz val="10"/>
      <color theme="4" tint="0.3999755851924192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0" fontId="10" fillId="0" borderId="0"/>
    <xf numFmtId="0" fontId="9" fillId="0" borderId="0"/>
  </cellStyleXfs>
  <cellXfs count="439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5" fillId="0" borderId="11" xfId="0" applyFont="1" applyBorder="1" applyAlignment="1">
      <alignment horizontal="left" vertical="center"/>
    </xf>
    <xf numFmtId="0" fontId="5" fillId="0" borderId="34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4" fontId="0" fillId="0" borderId="0" xfId="0" applyNumberFormat="1"/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4" fontId="0" fillId="0" borderId="0" xfId="0" applyNumberFormat="1" applyAlignment="1">
      <alignment horizontal="center"/>
    </xf>
    <xf numFmtId="4" fontId="1" fillId="0" borderId="18" xfId="0" applyNumberFormat="1" applyFont="1" applyBorder="1" applyAlignment="1">
      <alignment horizontal="right"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4" fillId="2" borderId="21" xfId="0" applyFont="1" applyFill="1" applyBorder="1" applyAlignment="1">
      <alignment horizontal="center" vertical="center"/>
    </xf>
    <xf numFmtId="0" fontId="5" fillId="0" borderId="26" xfId="0" applyFont="1" applyBorder="1" applyAlignment="1">
      <alignment vertical="center"/>
    </xf>
    <xf numFmtId="0" fontId="3" fillId="3" borderId="36" xfId="0" applyFont="1" applyFill="1" applyBorder="1" applyAlignment="1">
      <alignment vertical="center"/>
    </xf>
    <xf numFmtId="0" fontId="3" fillId="3" borderId="44" xfId="0" applyFont="1" applyFill="1" applyBorder="1" applyAlignment="1">
      <alignment vertical="center"/>
    </xf>
    <xf numFmtId="0" fontId="3" fillId="3" borderId="37" xfId="0" applyFont="1" applyFill="1" applyBorder="1" applyAlignment="1">
      <alignment vertical="center"/>
    </xf>
    <xf numFmtId="4" fontId="1" fillId="3" borderId="28" xfId="0" applyNumberFormat="1" applyFont="1" applyFill="1" applyBorder="1" applyAlignment="1">
      <alignment horizontal="right" vertical="center"/>
    </xf>
    <xf numFmtId="0" fontId="4" fillId="2" borderId="35" xfId="0" applyFont="1" applyFill="1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wrapText="1"/>
    </xf>
    <xf numFmtId="0" fontId="4" fillId="2" borderId="20" xfId="0" applyFont="1" applyFill="1" applyBorder="1" applyAlignment="1">
      <alignment horizontal="center"/>
    </xf>
    <xf numFmtId="0" fontId="2" fillId="0" borderId="33" xfId="0" applyFont="1" applyBorder="1" applyAlignment="1">
      <alignment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3" xfId="0" applyNumberFormat="1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4" fontId="1" fillId="7" borderId="18" xfId="0" applyNumberFormat="1" applyFont="1" applyFill="1" applyBorder="1" applyAlignment="1">
      <alignment horizontal="right" vertical="center"/>
    </xf>
    <xf numFmtId="0" fontId="3" fillId="3" borderId="44" xfId="0" applyFont="1" applyFill="1" applyBorder="1" applyAlignment="1">
      <alignment vertical="center" wrapText="1"/>
    </xf>
    <xf numFmtId="0" fontId="3" fillId="3" borderId="37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3" fillId="7" borderId="15" xfId="0" applyFont="1" applyFill="1" applyBorder="1" applyAlignment="1">
      <alignment vertical="center"/>
    </xf>
    <xf numFmtId="49" fontId="2" fillId="0" borderId="9" xfId="0" applyNumberFormat="1" applyFont="1" applyBorder="1" applyAlignment="1">
      <alignment horizontal="right" vertical="center"/>
    </xf>
    <xf numFmtId="4" fontId="1" fillId="4" borderId="17" xfId="0" applyNumberFormat="1" applyFont="1" applyFill="1" applyBorder="1" applyAlignment="1">
      <alignment horizontal="right" vertical="center"/>
    </xf>
    <xf numFmtId="4" fontId="1" fillId="2" borderId="28" xfId="0" applyNumberFormat="1" applyFont="1" applyFill="1" applyBorder="1" applyAlignment="1">
      <alignment horizontal="right" vertical="center"/>
    </xf>
    <xf numFmtId="4" fontId="1" fillId="0" borderId="17" xfId="0" applyNumberFormat="1" applyFont="1" applyBorder="1" applyAlignment="1">
      <alignment horizontal="right" vertical="center"/>
    </xf>
    <xf numFmtId="49" fontId="5" fillId="0" borderId="13" xfId="0" applyNumberFormat="1" applyFont="1" applyBorder="1" applyAlignment="1">
      <alignment horizontal="right" vertical="center"/>
    </xf>
    <xf numFmtId="49" fontId="3" fillId="0" borderId="26" xfId="0" applyNumberFormat="1" applyFont="1" applyBorder="1" applyAlignment="1">
      <alignment horizontal="right" vertical="center"/>
    </xf>
    <xf numFmtId="2" fontId="1" fillId="0" borderId="29" xfId="0" applyNumberFormat="1" applyFont="1" applyBorder="1" applyAlignment="1">
      <alignment horizontal="right"/>
    </xf>
    <xf numFmtId="0" fontId="3" fillId="0" borderId="26" xfId="0" applyFont="1" applyBorder="1" applyAlignment="1">
      <alignment vertical="center"/>
    </xf>
    <xf numFmtId="2" fontId="1" fillId="0" borderId="17" xfId="0" applyNumberFormat="1" applyFont="1" applyBorder="1"/>
    <xf numFmtId="0" fontId="3" fillId="0" borderId="12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right" vertical="center"/>
    </xf>
    <xf numFmtId="4" fontId="1" fillId="4" borderId="23" xfId="0" applyNumberFormat="1" applyFont="1" applyFill="1" applyBorder="1" applyAlignment="1">
      <alignment horizontal="right" vertical="center"/>
    </xf>
    <xf numFmtId="2" fontId="1" fillId="0" borderId="28" xfId="0" applyNumberFormat="1" applyFont="1" applyBorder="1"/>
    <xf numFmtId="2" fontId="1" fillId="0" borderId="9" xfId="0" applyNumberFormat="1" applyFont="1" applyBorder="1" applyAlignment="1">
      <alignment horizontal="right"/>
    </xf>
    <xf numFmtId="2" fontId="1" fillId="0" borderId="13" xfId="0" applyNumberFormat="1" applyFont="1" applyBorder="1" applyAlignment="1">
      <alignment horizontal="right"/>
    </xf>
    <xf numFmtId="2" fontId="1" fillId="3" borderId="36" xfId="0" applyNumberFormat="1" applyFont="1" applyFill="1" applyBorder="1" applyAlignment="1">
      <alignment horizontal="right"/>
    </xf>
    <xf numFmtId="2" fontId="1" fillId="0" borderId="36" xfId="0" applyNumberFormat="1" applyFont="1" applyBorder="1" applyAlignment="1">
      <alignment horizontal="right"/>
    </xf>
    <xf numFmtId="2" fontId="1" fillId="0" borderId="18" xfId="0" applyNumberFormat="1" applyFont="1" applyBorder="1"/>
    <xf numFmtId="2" fontId="1" fillId="0" borderId="19" xfId="0" applyNumberFormat="1" applyFont="1" applyBorder="1"/>
    <xf numFmtId="2" fontId="1" fillId="3" borderId="28" xfId="0" applyNumberFormat="1" applyFont="1" applyFill="1" applyBorder="1"/>
    <xf numFmtId="4" fontId="1" fillId="0" borderId="28" xfId="0" applyNumberFormat="1" applyFont="1" applyBorder="1" applyAlignment="1">
      <alignment horizontal="right" vertical="center"/>
    </xf>
    <xf numFmtId="4" fontId="1" fillId="4" borderId="21" xfId="0" applyNumberFormat="1" applyFont="1" applyFill="1" applyBorder="1" applyAlignment="1">
      <alignment horizontal="right" vertical="center"/>
    </xf>
    <xf numFmtId="4" fontId="1" fillId="5" borderId="18" xfId="0" applyNumberFormat="1" applyFont="1" applyFill="1" applyBorder="1" applyAlignment="1">
      <alignment horizontal="right" vertical="center"/>
    </xf>
    <xf numFmtId="4" fontId="1" fillId="0" borderId="18" xfId="0" applyNumberFormat="1" applyFont="1" applyFill="1" applyBorder="1" applyAlignment="1">
      <alignment horizontal="right" vertical="center"/>
    </xf>
    <xf numFmtId="4" fontId="1" fillId="6" borderId="20" xfId="0" applyNumberFormat="1" applyFont="1" applyFill="1" applyBorder="1" applyAlignment="1">
      <alignment horizontal="right" vertical="center"/>
    </xf>
    <xf numFmtId="4" fontId="1" fillId="5" borderId="17" xfId="0" applyNumberFormat="1" applyFont="1" applyFill="1" applyBorder="1" applyAlignment="1">
      <alignment horizontal="right" vertical="center"/>
    </xf>
    <xf numFmtId="4" fontId="1" fillId="0" borderId="18" xfId="0" applyNumberFormat="1" applyFont="1" applyFill="1" applyBorder="1" applyAlignment="1">
      <alignment vertical="center"/>
    </xf>
    <xf numFmtId="4" fontId="1" fillId="4" borderId="35" xfId="0" applyNumberFormat="1" applyFont="1" applyFill="1" applyBorder="1" applyAlignment="1">
      <alignment horizontal="right" vertical="center"/>
    </xf>
    <xf numFmtId="0" fontId="5" fillId="0" borderId="26" xfId="0" applyFont="1" applyBorder="1" applyAlignment="1">
      <alignment vertical="top"/>
    </xf>
    <xf numFmtId="4" fontId="1" fillId="4" borderId="23" xfId="0" applyNumberFormat="1" applyFont="1" applyFill="1" applyBorder="1" applyAlignment="1">
      <alignment horizontal="right" vertical="center"/>
    </xf>
    <xf numFmtId="4" fontId="1" fillId="4" borderId="18" xfId="0" applyNumberFormat="1" applyFont="1" applyFill="1" applyBorder="1" applyAlignment="1">
      <alignment horizontal="right" vertical="center"/>
    </xf>
    <xf numFmtId="4" fontId="1" fillId="4" borderId="24" xfId="0" applyNumberFormat="1" applyFont="1" applyFill="1" applyBorder="1" applyAlignment="1">
      <alignment horizontal="right" vertical="center"/>
    </xf>
    <xf numFmtId="4" fontId="1" fillId="0" borderId="24" xfId="0" applyNumberFormat="1" applyFont="1" applyBorder="1" applyAlignment="1">
      <alignment horizontal="right" vertical="center"/>
    </xf>
    <xf numFmtId="4" fontId="1" fillId="0" borderId="23" xfId="0" applyNumberFormat="1" applyFont="1" applyBorder="1" applyAlignment="1">
      <alignment horizontal="right" vertical="center"/>
    </xf>
    <xf numFmtId="4" fontId="1" fillId="3" borderId="18" xfId="0" applyNumberFormat="1" applyFont="1" applyFill="1" applyBorder="1" applyAlignment="1">
      <alignment horizontal="right" vertical="center"/>
    </xf>
    <xf numFmtId="0" fontId="4" fillId="2" borderId="24" xfId="0" applyFont="1" applyFill="1" applyBorder="1" applyAlignment="1">
      <alignment horizontal="center" vertical="center"/>
    </xf>
    <xf numFmtId="4" fontId="1" fillId="0" borderId="29" xfId="0" applyNumberFormat="1" applyFont="1" applyBorder="1" applyAlignment="1">
      <alignment horizontal="right" vertical="center"/>
    </xf>
    <xf numFmtId="4" fontId="1" fillId="0" borderId="9" xfId="0" applyNumberFormat="1" applyFont="1" applyBorder="1" applyAlignment="1">
      <alignment horizontal="right" vertical="center"/>
    </xf>
    <xf numFmtId="4" fontId="1" fillId="0" borderId="32" xfId="0" applyNumberFormat="1" applyFont="1" applyBorder="1" applyAlignment="1">
      <alignment horizontal="right" vertical="center"/>
    </xf>
    <xf numFmtId="4" fontId="1" fillId="0" borderId="36" xfId="0" applyNumberFormat="1" applyFont="1" applyBorder="1" applyAlignment="1">
      <alignment horizontal="right" vertical="center"/>
    </xf>
    <xf numFmtId="0" fontId="1" fillId="0" borderId="29" xfId="0" applyFont="1" applyBorder="1"/>
    <xf numFmtId="0" fontId="1" fillId="0" borderId="9" xfId="0" applyFont="1" applyBorder="1"/>
    <xf numFmtId="0" fontId="1" fillId="0" borderId="13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3" fillId="0" borderId="0" xfId="0" applyFont="1" applyBorder="1" applyAlignment="1">
      <alignment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left" vertical="center"/>
    </xf>
    <xf numFmtId="4" fontId="1" fillId="0" borderId="23" xfId="0" applyNumberFormat="1" applyFont="1" applyBorder="1" applyAlignment="1">
      <alignment horizontal="right" vertical="center"/>
    </xf>
    <xf numFmtId="4" fontId="1" fillId="3" borderId="18" xfId="0" applyNumberFormat="1" applyFont="1" applyFill="1" applyBorder="1" applyAlignment="1">
      <alignment horizontal="right" vertical="center"/>
    </xf>
    <xf numFmtId="0" fontId="12" fillId="3" borderId="9" xfId="0" applyFont="1" applyFill="1" applyBorder="1" applyAlignment="1">
      <alignment vertical="center"/>
    </xf>
    <xf numFmtId="0" fontId="13" fillId="3" borderId="10" xfId="0" applyFont="1" applyFill="1" applyBorder="1" applyAlignment="1">
      <alignment vertical="center"/>
    </xf>
    <xf numFmtId="0" fontId="11" fillId="3" borderId="10" xfId="0" applyFont="1" applyFill="1" applyBorder="1" applyAlignment="1">
      <alignment vertical="center"/>
    </xf>
    <xf numFmtId="0" fontId="11" fillId="3" borderId="15" xfId="0" applyFont="1" applyFill="1" applyBorder="1" applyAlignment="1">
      <alignment vertical="center"/>
    </xf>
    <xf numFmtId="4" fontId="15" fillId="3" borderId="18" xfId="0" applyNumberFormat="1" applyFont="1" applyFill="1" applyBorder="1" applyAlignment="1">
      <alignment horizontal="right" vertical="center"/>
    </xf>
    <xf numFmtId="4" fontId="0" fillId="0" borderId="18" xfId="0" applyNumberFormat="1" applyFont="1" applyFill="1" applyBorder="1" applyAlignment="1">
      <alignment horizontal="right" vertical="center"/>
    </xf>
    <xf numFmtId="4" fontId="0" fillId="0" borderId="18" xfId="0" applyNumberFormat="1" applyFont="1" applyBorder="1" applyAlignment="1">
      <alignment horizontal="right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4" fontId="0" fillId="0" borderId="17" xfId="0" applyNumberFormat="1" applyBorder="1" applyAlignment="1">
      <alignment horizontal="center"/>
    </xf>
    <xf numFmtId="4" fontId="0" fillId="0" borderId="29" xfId="0" applyNumberFormat="1" applyBorder="1" applyAlignment="1">
      <alignment horizontal="center"/>
    </xf>
    <xf numFmtId="4" fontId="0" fillId="0" borderId="18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19" xfId="0" applyNumberFormat="1" applyBorder="1" applyAlignment="1">
      <alignment horizontal="center"/>
    </xf>
    <xf numFmtId="4" fontId="0" fillId="0" borderId="13" xfId="0" applyNumberFormat="1" applyBorder="1" applyAlignment="1">
      <alignment horizontal="center"/>
    </xf>
    <xf numFmtId="4" fontId="0" fillId="0" borderId="9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38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42" xfId="0" applyFont="1" applyFill="1" applyBorder="1" applyAlignment="1">
      <alignment horizontal="center"/>
    </xf>
    <xf numFmtId="0" fontId="4" fillId="2" borderId="43" xfId="0" applyFont="1" applyFill="1" applyBorder="1" applyAlignment="1">
      <alignment horizontal="center"/>
    </xf>
    <xf numFmtId="0" fontId="2" fillId="0" borderId="18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2" fillId="0" borderId="17" xfId="0" applyFont="1" applyBorder="1" applyAlignment="1">
      <alignment horizontal="left"/>
    </xf>
    <xf numFmtId="4" fontId="0" fillId="0" borderId="32" xfId="0" applyNumberFormat="1" applyBorder="1" applyAlignment="1">
      <alignment horizontal="center" wrapText="1"/>
    </xf>
    <xf numFmtId="4" fontId="0" fillId="0" borderId="34" xfId="0" applyNumberFormat="1" applyBorder="1" applyAlignment="1">
      <alignment horizontal="center" wrapText="1"/>
    </xf>
    <xf numFmtId="4" fontId="0" fillId="0" borderId="38" xfId="0" applyNumberFormat="1" applyBorder="1" applyAlignment="1">
      <alignment horizontal="center" wrapText="1"/>
    </xf>
    <xf numFmtId="4" fontId="0" fillId="0" borderId="39" xfId="0" applyNumberFormat="1" applyBorder="1" applyAlignment="1">
      <alignment horizontal="center" wrapText="1"/>
    </xf>
    <xf numFmtId="4" fontId="0" fillId="0" borderId="33" xfId="0" applyNumberFormat="1" applyBorder="1" applyAlignment="1">
      <alignment horizontal="center" wrapText="1"/>
    </xf>
    <xf numFmtId="4" fontId="0" fillId="0" borderId="40" xfId="0" applyNumberFormat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left"/>
    </xf>
    <xf numFmtId="0" fontId="3" fillId="0" borderId="40" xfId="0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4" fontId="1" fillId="0" borderId="38" xfId="0" applyNumberFormat="1" applyFont="1" applyBorder="1" applyAlignment="1">
      <alignment horizontal="center" vertical="center"/>
    </xf>
    <xf numFmtId="4" fontId="1" fillId="0" borderId="40" xfId="0" applyNumberFormat="1" applyFont="1" applyBorder="1" applyAlignment="1">
      <alignment horizontal="center" vertical="center"/>
    </xf>
    <xf numFmtId="4" fontId="1" fillId="3" borderId="28" xfId="0" applyNumberFormat="1" applyFont="1" applyFill="1" applyBorder="1" applyAlignment="1">
      <alignment horizontal="center"/>
    </xf>
    <xf numFmtId="4" fontId="1" fillId="0" borderId="39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/>
    </xf>
    <xf numFmtId="0" fontId="4" fillId="2" borderId="46" xfId="0" applyFont="1" applyFill="1" applyBorder="1" applyAlignment="1">
      <alignment horizontal="center"/>
    </xf>
    <xf numFmtId="0" fontId="4" fillId="2" borderId="47" xfId="0" applyFont="1" applyFill="1" applyBorder="1" applyAlignment="1">
      <alignment horizontal="center"/>
    </xf>
    <xf numFmtId="0" fontId="2" fillId="0" borderId="17" xfId="0" applyFont="1" applyBorder="1" applyAlignment="1">
      <alignment horizontal="left" wrapText="1"/>
    </xf>
    <xf numFmtId="0" fontId="2" fillId="0" borderId="19" xfId="0" applyFont="1" applyBorder="1" applyAlignment="1">
      <alignment horizontal="left"/>
    </xf>
    <xf numFmtId="4" fontId="0" fillId="0" borderId="32" xfId="0" applyNumberFormat="1" applyBorder="1" applyAlignment="1">
      <alignment horizontal="center" vertical="center"/>
    </xf>
    <xf numFmtId="4" fontId="0" fillId="0" borderId="33" xfId="0" applyNumberFormat="1" applyBorder="1" applyAlignment="1">
      <alignment horizontal="center" vertical="center"/>
    </xf>
    <xf numFmtId="4" fontId="1" fillId="3" borderId="36" xfId="0" applyNumberFormat="1" applyFont="1" applyFill="1" applyBorder="1" applyAlignment="1">
      <alignment horizontal="center"/>
    </xf>
    <xf numFmtId="4" fontId="0" fillId="0" borderId="11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2" fontId="1" fillId="0" borderId="9" xfId="0" applyNumberFormat="1" applyFont="1" applyBorder="1" applyAlignment="1">
      <alignment horizontal="right"/>
    </xf>
    <xf numFmtId="2" fontId="1" fillId="0" borderId="13" xfId="0" applyNumberFormat="1" applyFont="1" applyBorder="1" applyAlignment="1">
      <alignment horizontal="right"/>
    </xf>
    <xf numFmtId="2" fontId="1" fillId="0" borderId="18" xfId="0" applyNumberFormat="1" applyFont="1" applyBorder="1" applyAlignment="1"/>
    <xf numFmtId="2" fontId="1" fillId="0" borderId="19" xfId="0" applyNumberFormat="1" applyFont="1" applyBorder="1" applyAlignment="1"/>
    <xf numFmtId="0" fontId="1" fillId="2" borderId="21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4" fontId="0" fillId="0" borderId="29" xfId="0" applyNumberFormat="1" applyBorder="1" applyAlignment="1">
      <alignment horizontal="center" vertical="center"/>
    </xf>
    <xf numFmtId="4" fontId="0" fillId="0" borderId="31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0" fillId="0" borderId="34" xfId="0" applyNumberFormat="1" applyBorder="1" applyAlignment="1">
      <alignment horizontal="center" vertical="center"/>
    </xf>
    <xf numFmtId="4" fontId="0" fillId="0" borderId="22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32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3" fillId="3" borderId="36" xfId="0" applyFont="1" applyFill="1" applyBorder="1" applyAlignment="1">
      <alignment horizontal="left"/>
    </xf>
    <xf numFmtId="0" fontId="3" fillId="3" borderId="44" xfId="0" applyFont="1" applyFill="1" applyBorder="1" applyAlignment="1">
      <alignment horizontal="left"/>
    </xf>
    <xf numFmtId="0" fontId="3" fillId="3" borderId="37" xfId="0" applyFont="1" applyFill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4" fontId="0" fillId="0" borderId="30" xfId="0" applyNumberFormat="1" applyBorder="1" applyAlignment="1">
      <alignment horizontal="center" vertical="center"/>
    </xf>
    <xf numFmtId="4" fontId="3" fillId="4" borderId="36" xfId="0" applyNumberFormat="1" applyFont="1" applyFill="1" applyBorder="1" applyAlignment="1">
      <alignment horizontal="center" vertical="center"/>
    </xf>
    <xf numFmtId="4" fontId="3" fillId="4" borderId="37" xfId="0" applyNumberFormat="1" applyFont="1" applyFill="1" applyBorder="1" applyAlignment="1">
      <alignment horizontal="center" vertical="center"/>
    </xf>
    <xf numFmtId="4" fontId="2" fillId="0" borderId="9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4" fontId="3" fillId="3" borderId="36" xfId="0" applyNumberFormat="1" applyFont="1" applyFill="1" applyBorder="1" applyAlignment="1">
      <alignment horizontal="center" vertical="center"/>
    </xf>
    <xf numFmtId="4" fontId="3" fillId="3" borderId="37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4" fontId="3" fillId="0" borderId="12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4" fontId="5" fillId="0" borderId="15" xfId="0" applyNumberFormat="1" applyFont="1" applyBorder="1" applyAlignment="1">
      <alignment horizontal="center" vertical="center"/>
    </xf>
    <xf numFmtId="4" fontId="1" fillId="4" borderId="23" xfId="0" applyNumberFormat="1" applyFont="1" applyFill="1" applyBorder="1" applyAlignment="1">
      <alignment horizontal="right" vertical="center"/>
    </xf>
    <xf numFmtId="4" fontId="1" fillId="4" borderId="18" xfId="0" applyNumberFormat="1" applyFont="1" applyFill="1" applyBorder="1" applyAlignment="1">
      <alignment horizontal="right" vertical="center"/>
    </xf>
    <xf numFmtId="4" fontId="5" fillId="0" borderId="18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" fontId="2" fillId="0" borderId="32" xfId="0" applyNumberFormat="1" applyFont="1" applyBorder="1" applyAlignment="1">
      <alignment horizontal="center" vertical="center" wrapText="1"/>
    </xf>
    <xf numFmtId="4" fontId="2" fillId="0" borderId="34" xfId="0" applyNumberFormat="1" applyFont="1" applyBorder="1" applyAlignment="1">
      <alignment horizontal="center" vertical="center" wrapText="1"/>
    </xf>
    <xf numFmtId="4" fontId="2" fillId="0" borderId="26" xfId="0" applyNumberFormat="1" applyFont="1" applyBorder="1" applyAlignment="1">
      <alignment horizontal="center" vertical="center" wrapText="1"/>
    </xf>
    <xf numFmtId="4" fontId="2" fillId="0" borderId="27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 wrapText="1"/>
    </xf>
    <xf numFmtId="4" fontId="5" fillId="0" borderId="16" xfId="0" applyNumberFormat="1" applyFont="1" applyBorder="1" applyAlignment="1">
      <alignment horizontal="center" vertical="center" wrapText="1"/>
    </xf>
    <xf numFmtId="4" fontId="1" fillId="0" borderId="24" xfId="0" applyNumberFormat="1" applyFont="1" applyBorder="1" applyAlignment="1">
      <alignment horizontal="right" vertical="center"/>
    </xf>
    <xf numFmtId="4" fontId="1" fillId="0" borderId="23" xfId="0" applyNumberFormat="1" applyFont="1" applyBorder="1" applyAlignment="1">
      <alignment horizontal="right" vertical="center"/>
    </xf>
    <xf numFmtId="4" fontId="3" fillId="0" borderId="32" xfId="0" applyNumberFormat="1" applyFont="1" applyBorder="1" applyAlignment="1">
      <alignment horizontal="center" vertical="center"/>
    </xf>
    <xf numFmtId="4" fontId="3" fillId="0" borderId="34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7" fillId="2" borderId="28" xfId="0" applyFont="1" applyFill="1" applyBorder="1" applyAlignment="1">
      <alignment horizontal="center"/>
    </xf>
    <xf numFmtId="4" fontId="7" fillId="2" borderId="28" xfId="0" applyNumberFormat="1" applyFont="1" applyFill="1" applyBorder="1" applyAlignment="1">
      <alignment horizontal="center"/>
    </xf>
    <xf numFmtId="4" fontId="2" fillId="0" borderId="13" xfId="0" applyNumberFormat="1" applyFont="1" applyBorder="1" applyAlignment="1">
      <alignment horizontal="center" vertical="center" wrapText="1"/>
    </xf>
    <xf numFmtId="4" fontId="2" fillId="0" borderId="16" xfId="0" applyNumberFormat="1" applyFont="1" applyBorder="1" applyAlignment="1">
      <alignment horizontal="center" vertical="center" wrapText="1"/>
    </xf>
    <xf numFmtId="0" fontId="3" fillId="3" borderId="44" xfId="0" applyFont="1" applyFill="1" applyBorder="1" applyAlignment="1">
      <alignment vertical="center" wrapText="1"/>
    </xf>
    <xf numFmtId="0" fontId="3" fillId="3" borderId="37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4" fontId="5" fillId="0" borderId="32" xfId="0" applyNumberFormat="1" applyFont="1" applyBorder="1" applyAlignment="1">
      <alignment horizontal="center" vertical="center"/>
    </xf>
    <xf numFmtId="4" fontId="5" fillId="0" borderId="34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4" fontId="5" fillId="0" borderId="22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4" fontId="5" fillId="0" borderId="32" xfId="0" applyNumberFormat="1" applyFont="1" applyBorder="1" applyAlignment="1">
      <alignment horizontal="center" vertical="center" wrapText="1"/>
    </xf>
    <xf numFmtId="4" fontId="5" fillId="0" borderId="34" xfId="0" applyNumberFormat="1" applyFont="1" applyBorder="1" applyAlignment="1">
      <alignment horizontal="center" vertical="center" wrapText="1"/>
    </xf>
    <xf numFmtId="4" fontId="5" fillId="0" borderId="11" xfId="0" applyNumberFormat="1" applyFont="1" applyBorder="1" applyAlignment="1">
      <alignment horizontal="center" vertical="center" wrapText="1"/>
    </xf>
    <xf numFmtId="4" fontId="5" fillId="0" borderId="22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4" fontId="5" fillId="0" borderId="33" xfId="0" applyNumberFormat="1" applyFont="1" applyBorder="1" applyAlignment="1">
      <alignment horizontal="center" vertical="center"/>
    </xf>
    <xf numFmtId="4" fontId="3" fillId="3" borderId="44" xfId="0" applyNumberFormat="1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4" fontId="5" fillId="0" borderId="26" xfId="0" applyNumberFormat="1" applyFont="1" applyBorder="1" applyAlignment="1">
      <alignment horizontal="center" vertical="center" wrapText="1"/>
    </xf>
    <xf numFmtId="4" fontId="5" fillId="0" borderId="27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 wrapText="1"/>
    </xf>
    <xf numFmtId="4" fontId="3" fillId="3" borderId="36" xfId="0" applyNumberFormat="1" applyFont="1" applyFill="1" applyBorder="1" applyAlignment="1">
      <alignment horizontal="center" vertical="center" wrapText="1"/>
    </xf>
    <xf numFmtId="4" fontId="3" fillId="3" borderId="37" xfId="0" applyNumberFormat="1" applyFont="1" applyFill="1" applyBorder="1" applyAlignment="1">
      <alignment horizontal="center" vertical="center" wrapText="1"/>
    </xf>
    <xf numFmtId="4" fontId="3" fillId="0" borderId="32" xfId="0" applyNumberFormat="1" applyFont="1" applyBorder="1" applyAlignment="1">
      <alignment horizontal="center" vertical="center" wrapText="1"/>
    </xf>
    <xf numFmtId="4" fontId="3" fillId="0" borderId="34" xfId="0" applyNumberFormat="1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4" fontId="3" fillId="0" borderId="22" xfId="0" applyNumberFormat="1" applyFont="1" applyBorder="1" applyAlignment="1">
      <alignment horizontal="center" vertical="center" wrapText="1"/>
    </xf>
    <xf numFmtId="4" fontId="3" fillId="0" borderId="29" xfId="0" applyNumberFormat="1" applyFont="1" applyBorder="1" applyAlignment="1">
      <alignment horizontal="center" vertical="center" wrapText="1"/>
    </xf>
    <xf numFmtId="4" fontId="3" fillId="0" borderId="31" xfId="0" applyNumberFormat="1" applyFont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center" vertical="center" wrapText="1"/>
    </xf>
    <xf numFmtId="4" fontId="5" fillId="0" borderId="15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4" fontId="3" fillId="0" borderId="26" xfId="0" applyNumberFormat="1" applyFont="1" applyBorder="1" applyAlignment="1">
      <alignment horizontal="center" vertical="center" wrapText="1"/>
    </xf>
    <xf numFmtId="4" fontId="3" fillId="0" borderId="27" xfId="0" applyNumberFormat="1" applyFont="1" applyBorder="1" applyAlignment="1">
      <alignment horizontal="center" vertical="center" wrapText="1"/>
    </xf>
    <xf numFmtId="4" fontId="1" fillId="4" borderId="24" xfId="0" applyNumberFormat="1" applyFont="1" applyFill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22" xfId="0" applyNumberFormat="1" applyFont="1" applyBorder="1" applyAlignment="1">
      <alignment horizontal="center" vertical="center" wrapText="1"/>
    </xf>
    <xf numFmtId="0" fontId="5" fillId="0" borderId="33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2" fontId="0" fillId="0" borderId="24" xfId="0" applyNumberFormat="1" applyBorder="1" applyAlignment="1">
      <alignment horizontal="right" vertical="center"/>
    </xf>
    <xf numFmtId="2" fontId="0" fillId="0" borderId="23" xfId="0" applyNumberFormat="1" applyBorder="1" applyAlignment="1">
      <alignment horizontal="right" vertical="center"/>
    </xf>
    <xf numFmtId="4" fontId="5" fillId="0" borderId="13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0" fillId="0" borderId="3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4" fontId="2" fillId="0" borderId="32" xfId="0" applyNumberFormat="1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2" fontId="0" fillId="0" borderId="32" xfId="0" applyNumberFormat="1" applyBorder="1" applyAlignment="1">
      <alignment horizontal="center" vertical="center" wrapText="1"/>
    </xf>
    <xf numFmtId="2" fontId="0" fillId="0" borderId="34" xfId="0" applyNumberFormat="1" applyBorder="1" applyAlignment="1">
      <alignment horizontal="center" vertical="center" wrapText="1"/>
    </xf>
    <xf numFmtId="2" fontId="0" fillId="0" borderId="11" xfId="0" applyNumberFormat="1" applyBorder="1" applyAlignment="1">
      <alignment horizontal="center" vertical="center" wrapText="1"/>
    </xf>
    <xf numFmtId="2" fontId="0" fillId="0" borderId="22" xfId="0" applyNumberFormat="1" applyBorder="1" applyAlignment="1">
      <alignment horizontal="center" vertical="center" wrapText="1"/>
    </xf>
    <xf numFmtId="0" fontId="0" fillId="0" borderId="33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34" xfId="0" applyBorder="1" applyAlignment="1"/>
    <xf numFmtId="0" fontId="0" fillId="0" borderId="11" xfId="0" applyBorder="1" applyAlignment="1"/>
    <xf numFmtId="0" fontId="0" fillId="0" borderId="22" xfId="0" applyBorder="1" applyAlignment="1"/>
    <xf numFmtId="0" fontId="0" fillId="0" borderId="3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0" fillId="0" borderId="23" xfId="0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4" fontId="0" fillId="0" borderId="14" xfId="0" applyNumberFormat="1" applyBorder="1" applyAlignment="1">
      <alignment horizontal="center" vertical="center"/>
    </xf>
    <xf numFmtId="4" fontId="0" fillId="0" borderId="16" xfId="0" applyNumberForma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4" fontId="0" fillId="4" borderId="9" xfId="0" applyNumberFormat="1" applyFill="1" applyBorder="1" applyAlignment="1">
      <alignment horizontal="center" vertical="center"/>
    </xf>
    <xf numFmtId="4" fontId="0" fillId="4" borderId="10" xfId="0" applyNumberFormat="1" applyFill="1" applyBorder="1" applyAlignment="1">
      <alignment horizontal="center" vertical="center"/>
    </xf>
    <xf numFmtId="4" fontId="1" fillId="0" borderId="36" xfId="0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4" fontId="1" fillId="7" borderId="9" xfId="0" applyNumberFormat="1" applyFont="1" applyFill="1" applyBorder="1" applyAlignment="1">
      <alignment horizontal="center" vertical="center"/>
    </xf>
    <xf numFmtId="4" fontId="1" fillId="7" borderId="15" xfId="0" applyNumberFormat="1" applyFont="1" applyFill="1" applyBorder="1" applyAlignment="1">
      <alignment horizontal="center" vertical="center"/>
    </xf>
    <xf numFmtId="4" fontId="1" fillId="3" borderId="9" xfId="0" applyNumberFormat="1" applyFont="1" applyFill="1" applyBorder="1" applyAlignment="1">
      <alignment horizontal="center" vertical="center"/>
    </xf>
    <xf numFmtId="4" fontId="1" fillId="3" borderId="15" xfId="0" applyNumberFormat="1" applyFont="1" applyFill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4" fontId="1" fillId="7" borderId="32" xfId="0" applyNumberFormat="1" applyFont="1" applyFill="1" applyBorder="1" applyAlignment="1">
      <alignment horizontal="center" vertical="center"/>
    </xf>
    <xf numFmtId="4" fontId="1" fillId="7" borderId="34" xfId="0" applyNumberFormat="1" applyFont="1" applyFill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22" xfId="0" applyNumberFormat="1" applyFont="1" applyBorder="1" applyAlignment="1">
      <alignment horizontal="center" vertical="center"/>
    </xf>
    <xf numFmtId="4" fontId="1" fillId="3" borderId="10" xfId="0" applyNumberFormat="1" applyFont="1" applyFill="1" applyBorder="1" applyAlignment="1">
      <alignment horizontal="center" vertical="center"/>
    </xf>
    <xf numFmtId="4" fontId="1" fillId="7" borderId="10" xfId="0" applyNumberFormat="1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6" borderId="36" xfId="0" applyFont="1" applyFill="1" applyBorder="1" applyAlignment="1">
      <alignment horizontal="center" vertical="center"/>
    </xf>
    <xf numFmtId="0" fontId="1" fillId="6" borderId="44" xfId="0" applyFont="1" applyFill="1" applyBorder="1" applyAlignment="1">
      <alignment horizontal="center" vertical="center"/>
    </xf>
    <xf numFmtId="0" fontId="1" fillId="6" borderId="3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3" fillId="7" borderId="9" xfId="0" applyFont="1" applyFill="1" applyBorder="1" applyAlignment="1">
      <alignment horizontal="left" vertical="center"/>
    </xf>
    <xf numFmtId="0" fontId="3" fillId="7" borderId="10" xfId="0" applyFont="1" applyFill="1" applyBorder="1" applyAlignment="1">
      <alignment horizontal="left" vertical="center"/>
    </xf>
    <xf numFmtId="0" fontId="3" fillId="7" borderId="15" xfId="0" applyFont="1" applyFill="1" applyBorder="1" applyAlignment="1">
      <alignment horizontal="left" vertical="center"/>
    </xf>
    <xf numFmtId="0" fontId="3" fillId="3" borderId="26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3" borderId="27" xfId="0" applyFont="1" applyFill="1" applyBorder="1" applyAlignment="1">
      <alignment horizontal="left" vertical="center"/>
    </xf>
    <xf numFmtId="0" fontId="3" fillId="7" borderId="32" xfId="0" applyFont="1" applyFill="1" applyBorder="1" applyAlignment="1">
      <alignment horizontal="left" vertical="center"/>
    </xf>
    <xf numFmtId="0" fontId="3" fillId="7" borderId="33" xfId="0" applyFont="1" applyFill="1" applyBorder="1" applyAlignment="1">
      <alignment horizontal="left" vertical="center"/>
    </xf>
    <xf numFmtId="0" fontId="3" fillId="7" borderId="34" xfId="0" applyFont="1" applyFill="1" applyBorder="1" applyAlignment="1">
      <alignment horizontal="left" vertical="center"/>
    </xf>
    <xf numFmtId="0" fontId="3" fillId="3" borderId="32" xfId="0" applyFont="1" applyFill="1" applyBorder="1" applyAlignment="1">
      <alignment horizontal="left" vertical="center"/>
    </xf>
    <xf numFmtId="0" fontId="3" fillId="3" borderId="33" xfId="0" applyFont="1" applyFill="1" applyBorder="1" applyAlignment="1">
      <alignment horizontal="left" vertical="center"/>
    </xf>
    <xf numFmtId="0" fontId="3" fillId="3" borderId="34" xfId="0" applyFont="1" applyFill="1" applyBorder="1" applyAlignment="1">
      <alignment horizontal="left" vertical="center"/>
    </xf>
    <xf numFmtId="4" fontId="1" fillId="6" borderId="28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center" vertical="center"/>
    </xf>
    <xf numFmtId="4" fontId="1" fillId="5" borderId="25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0" fillId="0" borderId="26" xfId="0" applyNumberFormat="1" applyBorder="1" applyAlignment="1">
      <alignment horizontal="center" vertical="center"/>
    </xf>
    <xf numFmtId="4" fontId="0" fillId="0" borderId="27" xfId="0" applyNumberFormat="1" applyBorder="1" applyAlignment="1">
      <alignment horizontal="center" vertical="center"/>
    </xf>
    <xf numFmtId="4" fontId="0" fillId="0" borderId="9" xfId="0" applyNumberFormat="1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4" fontId="1" fillId="3" borderId="18" xfId="0" applyNumberFormat="1" applyFont="1" applyFill="1" applyBorder="1" applyAlignment="1">
      <alignment horizontal="right" vertical="center"/>
    </xf>
    <xf numFmtId="4" fontId="0" fillId="0" borderId="0" xfId="0" applyNumberFormat="1" applyBorder="1" applyAlignment="1">
      <alignment horizontal="center" vertical="center"/>
    </xf>
    <xf numFmtId="4" fontId="1" fillId="5" borderId="9" xfId="0" applyNumberFormat="1" applyFont="1" applyFill="1" applyBorder="1" applyAlignment="1">
      <alignment horizontal="center" vertical="center"/>
    </xf>
    <xf numFmtId="4" fontId="1" fillId="5" borderId="10" xfId="0" applyNumberFormat="1" applyFont="1" applyFill="1" applyBorder="1" applyAlignment="1">
      <alignment horizontal="center" vertical="center"/>
    </xf>
    <xf numFmtId="4" fontId="1" fillId="0" borderId="9" xfId="0" applyNumberFormat="1" applyFont="1" applyFill="1" applyBorder="1" applyAlignment="1">
      <alignment horizontal="center" vertical="center"/>
    </xf>
    <xf numFmtId="4" fontId="1" fillId="0" borderId="1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4" fontId="15" fillId="3" borderId="9" xfId="0" applyNumberFormat="1" applyFont="1" applyFill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4" fontId="0" fillId="7" borderId="9" xfId="0" applyNumberForma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4" fontId="14" fillId="7" borderId="9" xfId="0" applyNumberFormat="1" applyFont="1" applyFill="1" applyBorder="1" applyAlignment="1">
      <alignment horizontal="center" vertical="center"/>
    </xf>
    <xf numFmtId="0" fontId="14" fillId="7" borderId="15" xfId="0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4" fontId="1" fillId="5" borderId="15" xfId="0" applyNumberFormat="1" applyFont="1" applyFill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0" fillId="0" borderId="15" xfId="0" applyNumberFormat="1" applyFont="1" applyFill="1" applyBorder="1" applyAlignment="1">
      <alignment horizontal="center" vertical="center"/>
    </xf>
    <xf numFmtId="4" fontId="1" fillId="0" borderId="15" xfId="0" applyNumberFormat="1" applyFont="1" applyFill="1" applyBorder="1" applyAlignment="1">
      <alignment horizontal="center" vertical="center"/>
    </xf>
    <xf numFmtId="4" fontId="1" fillId="7" borderId="33" xfId="0" applyNumberFormat="1" applyFont="1" applyFill="1" applyBorder="1" applyAlignment="1">
      <alignment horizontal="center" vertical="center"/>
    </xf>
    <xf numFmtId="4" fontId="1" fillId="0" borderId="32" xfId="0" applyNumberFormat="1" applyFont="1" applyBorder="1" applyAlignment="1">
      <alignment horizontal="center" vertical="center"/>
    </xf>
    <xf numFmtId="4" fontId="1" fillId="0" borderId="34" xfId="0" applyNumberFormat="1" applyFont="1" applyBorder="1" applyAlignment="1">
      <alignment horizontal="center" vertical="center"/>
    </xf>
    <xf numFmtId="4" fontId="1" fillId="0" borderId="33" xfId="0" applyNumberFormat="1" applyFont="1" applyBorder="1" applyAlignment="1">
      <alignment horizontal="center" vertical="center"/>
    </xf>
    <xf numFmtId="4" fontId="0" fillId="0" borderId="36" xfId="0" applyNumberFormat="1" applyBorder="1" applyAlignment="1">
      <alignment horizontal="center" vertical="center"/>
    </xf>
    <xf numFmtId="4" fontId="0" fillId="0" borderId="37" xfId="0" applyNumberFormat="1" applyBorder="1" applyAlignment="1">
      <alignment horizontal="center" vertical="center"/>
    </xf>
  </cellXfs>
  <cellStyles count="4">
    <cellStyle name="Normalno" xfId="0" builtinId="0"/>
    <cellStyle name="Normalno 2" xfId="1" xr:uid="{00000000-0005-0000-0000-000001000000}"/>
    <cellStyle name="Normalno 3" xfId="2" xr:uid="{00000000-0005-0000-0000-000002000000}"/>
    <cellStyle name="Normalno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zoomScaleNormal="100" workbookViewId="0">
      <selection activeCell="I30" sqref="I30:J30"/>
    </sheetView>
  </sheetViews>
  <sheetFormatPr defaultRowHeight="15" x14ac:dyDescent="0.25"/>
  <cols>
    <col min="1" max="10" width="8.85546875" customWidth="1"/>
    <col min="11" max="11" width="9.5703125" bestFit="1" customWidth="1"/>
    <col min="12" max="12" width="9.85546875" bestFit="1" customWidth="1"/>
  </cols>
  <sheetData>
    <row r="1" spans="1:12" x14ac:dyDescent="0.25">
      <c r="A1" s="1" t="s">
        <v>165</v>
      </c>
    </row>
    <row r="2" spans="1:12" x14ac:dyDescent="0.25">
      <c r="A2" t="s">
        <v>167</v>
      </c>
    </row>
    <row r="3" spans="1:12" x14ac:dyDescent="0.25">
      <c r="A3" t="s">
        <v>166</v>
      </c>
    </row>
    <row r="5" spans="1:12" ht="15" customHeight="1" x14ac:dyDescent="0.25">
      <c r="A5" s="191" t="s">
        <v>174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</row>
    <row r="6" spans="1:12" x14ac:dyDescent="0.25">
      <c r="A6" s="191"/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</row>
    <row r="7" spans="1:12" ht="15.75" customHeight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</row>
    <row r="8" spans="1:12" x14ac:dyDescent="0.25">
      <c r="A8" s="42"/>
      <c r="B8" s="42"/>
      <c r="C8" s="42"/>
      <c r="D8" s="42"/>
      <c r="E8" s="42"/>
      <c r="F8" s="42"/>
      <c r="G8" s="42"/>
      <c r="H8" s="42"/>
      <c r="I8" s="42"/>
      <c r="J8" s="42"/>
    </row>
    <row r="9" spans="1:12" ht="15.75" x14ac:dyDescent="0.25">
      <c r="A9" s="192" t="s">
        <v>175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</row>
    <row r="10" spans="1:12" x14ac:dyDescent="0.25">
      <c r="A10" t="s">
        <v>0</v>
      </c>
    </row>
    <row r="12" spans="1:12" x14ac:dyDescent="0.25">
      <c r="A12" s="1"/>
    </row>
    <row r="13" spans="1:12" ht="15.75" thickBot="1" x14ac:dyDescent="0.3">
      <c r="A13" s="1" t="s">
        <v>1</v>
      </c>
    </row>
    <row r="14" spans="1:12" ht="15" customHeight="1" x14ac:dyDescent="0.25">
      <c r="A14" s="133" t="s">
        <v>2</v>
      </c>
      <c r="B14" s="134"/>
      <c r="C14" s="134"/>
      <c r="D14" s="135"/>
      <c r="E14" s="123" t="s">
        <v>168</v>
      </c>
      <c r="F14" s="123"/>
      <c r="G14" s="163" t="s">
        <v>176</v>
      </c>
      <c r="H14" s="164"/>
      <c r="I14" s="123" t="s">
        <v>177</v>
      </c>
      <c r="J14" s="123"/>
      <c r="K14" s="154" t="s">
        <v>161</v>
      </c>
      <c r="L14" s="123" t="s">
        <v>162</v>
      </c>
    </row>
    <row r="15" spans="1:12" ht="15.75" thickBot="1" x14ac:dyDescent="0.3">
      <c r="A15" s="136"/>
      <c r="B15" s="137"/>
      <c r="C15" s="137"/>
      <c r="D15" s="138"/>
      <c r="E15" s="139"/>
      <c r="F15" s="139"/>
      <c r="G15" s="184"/>
      <c r="H15" s="185"/>
      <c r="I15" s="139"/>
      <c r="J15" s="139"/>
      <c r="K15" s="181"/>
      <c r="L15" s="139"/>
    </row>
    <row r="16" spans="1:12" ht="15.75" thickBot="1" x14ac:dyDescent="0.3">
      <c r="A16" s="142">
        <v>1</v>
      </c>
      <c r="B16" s="143"/>
      <c r="C16" s="143"/>
      <c r="D16" s="144"/>
      <c r="E16" s="140">
        <v>2</v>
      </c>
      <c r="F16" s="140"/>
      <c r="G16" s="140">
        <v>3</v>
      </c>
      <c r="H16" s="140"/>
      <c r="I16" s="140">
        <v>4</v>
      </c>
      <c r="J16" s="141"/>
      <c r="K16" s="50">
        <v>5</v>
      </c>
      <c r="L16" s="50">
        <v>6</v>
      </c>
    </row>
    <row r="17" spans="1:12" ht="15.75" thickBot="1" x14ac:dyDescent="0.3">
      <c r="A17" s="196" t="s">
        <v>3</v>
      </c>
      <c r="B17" s="197"/>
      <c r="C17" s="197"/>
      <c r="D17" s="198"/>
      <c r="E17" s="186">
        <v>515022.4</v>
      </c>
      <c r="F17" s="205"/>
      <c r="G17" s="186">
        <v>1129987.1499999999</v>
      </c>
      <c r="H17" s="187"/>
      <c r="I17" s="206">
        <v>576505.49</v>
      </c>
      <c r="J17" s="207"/>
      <c r="K17" s="70">
        <f t="shared" ref="K17:K24" si="0">I17/E17*100</f>
        <v>111.93794483502076</v>
      </c>
      <c r="L17" s="72">
        <f>I17/G17*100</f>
        <v>51.018765124895452</v>
      </c>
    </row>
    <row r="18" spans="1:12" x14ac:dyDescent="0.25">
      <c r="A18" s="202" t="s">
        <v>4</v>
      </c>
      <c r="B18" s="203"/>
      <c r="C18" s="203"/>
      <c r="D18" s="204"/>
      <c r="E18" s="131">
        <v>0</v>
      </c>
      <c r="F18" s="132"/>
      <c r="G18" s="131">
        <v>0</v>
      </c>
      <c r="H18" s="188"/>
      <c r="I18" s="131">
        <v>0</v>
      </c>
      <c r="J18" s="132"/>
      <c r="K18" s="78" t="e">
        <f t="shared" si="0"/>
        <v>#DIV/0!</v>
      </c>
      <c r="L18" s="82" t="e">
        <f t="shared" ref="L18:L24" si="1">I18/G18*100</f>
        <v>#DIV/0!</v>
      </c>
    </row>
    <row r="19" spans="1:12" ht="15.75" thickBot="1" x14ac:dyDescent="0.3">
      <c r="A19" s="193" t="s">
        <v>16</v>
      </c>
      <c r="B19" s="194"/>
      <c r="C19" s="194"/>
      <c r="D19" s="195"/>
      <c r="E19" s="172">
        <v>8812.25</v>
      </c>
      <c r="F19" s="173"/>
      <c r="G19" s="172">
        <v>5500</v>
      </c>
      <c r="H19" s="189"/>
      <c r="I19" s="172">
        <v>12762.3</v>
      </c>
      <c r="J19" s="173"/>
      <c r="K19" s="79">
        <f t="shared" si="0"/>
        <v>144.82453402933416</v>
      </c>
      <c r="L19" s="83">
        <f t="shared" si="1"/>
        <v>232.04181818181814</v>
      </c>
    </row>
    <row r="20" spans="1:12" ht="15.75" thickBot="1" x14ac:dyDescent="0.3">
      <c r="A20" s="199" t="s">
        <v>5</v>
      </c>
      <c r="B20" s="200"/>
      <c r="C20" s="200"/>
      <c r="D20" s="201"/>
      <c r="E20" s="161">
        <f>E17+E19</f>
        <v>523834.65</v>
      </c>
      <c r="F20" s="174"/>
      <c r="G20" s="161">
        <f>G17+G19</f>
        <v>1135487.1499999999</v>
      </c>
      <c r="H20" s="161"/>
      <c r="I20" s="161">
        <f>I17+I19</f>
        <v>589267.79</v>
      </c>
      <c r="J20" s="174"/>
      <c r="K20" s="80">
        <f t="shared" si="0"/>
        <v>112.49118209343349</v>
      </c>
      <c r="L20" s="84">
        <f t="shared" si="1"/>
        <v>51.895593006050319</v>
      </c>
    </row>
    <row r="21" spans="1:12" x14ac:dyDescent="0.25">
      <c r="A21" s="196" t="s">
        <v>6</v>
      </c>
      <c r="B21" s="197"/>
      <c r="C21" s="197"/>
      <c r="D21" s="198"/>
      <c r="E21" s="175">
        <v>504220.08</v>
      </c>
      <c r="F21" s="176"/>
      <c r="G21" s="175">
        <v>1134887.1499999999</v>
      </c>
      <c r="H21" s="190"/>
      <c r="I21" s="175">
        <v>567507.63</v>
      </c>
      <c r="J21" s="176"/>
      <c r="K21" s="70">
        <f t="shared" si="0"/>
        <v>112.55157271800837</v>
      </c>
      <c r="L21" s="72">
        <f t="shared" si="1"/>
        <v>50.005644173519812</v>
      </c>
    </row>
    <row r="22" spans="1:12" ht="15.75" thickBot="1" x14ac:dyDescent="0.3">
      <c r="A22" s="193" t="s">
        <v>7</v>
      </c>
      <c r="B22" s="194"/>
      <c r="C22" s="194"/>
      <c r="D22" s="195"/>
      <c r="E22" s="172">
        <v>0</v>
      </c>
      <c r="F22" s="173"/>
      <c r="G22" s="172">
        <v>600</v>
      </c>
      <c r="H22" s="189"/>
      <c r="I22" s="172">
        <v>0</v>
      </c>
      <c r="J22" s="173"/>
      <c r="K22" s="79" t="e">
        <f t="shared" si="0"/>
        <v>#DIV/0!</v>
      </c>
      <c r="L22" s="83">
        <f t="shared" si="1"/>
        <v>0</v>
      </c>
    </row>
    <row r="23" spans="1:12" ht="15.75" thickBot="1" x14ac:dyDescent="0.3">
      <c r="A23" s="199" t="s">
        <v>8</v>
      </c>
      <c r="B23" s="200"/>
      <c r="C23" s="200"/>
      <c r="D23" s="201"/>
      <c r="E23" s="161">
        <f>E21+E22</f>
        <v>504220.08</v>
      </c>
      <c r="F23" s="174"/>
      <c r="G23" s="161">
        <f>G21+G22</f>
        <v>1135487.1499999999</v>
      </c>
      <c r="H23" s="161"/>
      <c r="I23" s="161">
        <v>567507.63</v>
      </c>
      <c r="J23" s="174"/>
      <c r="K23" s="80">
        <f t="shared" si="0"/>
        <v>112.55157271800837</v>
      </c>
      <c r="L23" s="84">
        <f t="shared" si="1"/>
        <v>49.979220812846719</v>
      </c>
    </row>
    <row r="24" spans="1:12" ht="15.75" thickBot="1" x14ac:dyDescent="0.3">
      <c r="A24" s="156" t="s">
        <v>9</v>
      </c>
      <c r="B24" s="157"/>
      <c r="C24" s="157"/>
      <c r="D24" s="158"/>
      <c r="E24" s="159">
        <v>19614.57</v>
      </c>
      <c r="F24" s="160"/>
      <c r="G24" s="159">
        <v>0</v>
      </c>
      <c r="H24" s="162"/>
      <c r="I24" s="159">
        <f>I20-I23</f>
        <v>21760.160000000033</v>
      </c>
      <c r="J24" s="160"/>
      <c r="K24" s="81">
        <f t="shared" si="0"/>
        <v>110.93875624089659</v>
      </c>
      <c r="L24" s="77" t="e">
        <f t="shared" si="1"/>
        <v>#DIV/0!</v>
      </c>
    </row>
    <row r="26" spans="1:12" ht="15.75" thickBot="1" x14ac:dyDescent="0.3">
      <c r="A26" s="1" t="s">
        <v>10</v>
      </c>
    </row>
    <row r="27" spans="1:12" ht="15" customHeight="1" x14ac:dyDescent="0.25">
      <c r="A27" s="154" t="s">
        <v>11</v>
      </c>
      <c r="B27" s="154"/>
      <c r="C27" s="154"/>
      <c r="D27" s="154"/>
      <c r="E27" s="123" t="s">
        <v>168</v>
      </c>
      <c r="F27" s="123"/>
      <c r="G27" s="163" t="s">
        <v>176</v>
      </c>
      <c r="H27" s="164"/>
      <c r="I27" s="123" t="s">
        <v>177</v>
      </c>
      <c r="J27" s="123"/>
      <c r="K27" s="154" t="s">
        <v>161</v>
      </c>
      <c r="L27" s="123" t="s">
        <v>162</v>
      </c>
    </row>
    <row r="28" spans="1:12" ht="15.75" thickBot="1" x14ac:dyDescent="0.3">
      <c r="A28" s="155"/>
      <c r="B28" s="155"/>
      <c r="C28" s="155"/>
      <c r="D28" s="155"/>
      <c r="E28" s="124"/>
      <c r="F28" s="124"/>
      <c r="G28" s="165"/>
      <c r="H28" s="166"/>
      <c r="I28" s="124"/>
      <c r="J28" s="124"/>
      <c r="K28" s="155"/>
      <c r="L28" s="124"/>
    </row>
    <row r="29" spans="1:12" ht="15.75" thickBot="1" x14ac:dyDescent="0.3">
      <c r="A29" s="167">
        <v>1</v>
      </c>
      <c r="B29" s="168"/>
      <c r="C29" s="168"/>
      <c r="D29" s="169"/>
      <c r="E29" s="182">
        <v>2</v>
      </c>
      <c r="F29" s="182"/>
      <c r="G29" s="182">
        <v>3</v>
      </c>
      <c r="H29" s="182"/>
      <c r="I29" s="182">
        <v>4</v>
      </c>
      <c r="J29" s="183"/>
      <c r="K29" s="53">
        <v>5</v>
      </c>
      <c r="L29" s="53">
        <v>6</v>
      </c>
    </row>
    <row r="30" spans="1:12" ht="30.75" customHeight="1" x14ac:dyDescent="0.25">
      <c r="A30" s="170" t="s">
        <v>13</v>
      </c>
      <c r="B30" s="170"/>
      <c r="C30" s="170"/>
      <c r="D30" s="170"/>
      <c r="E30" s="125"/>
      <c r="F30" s="125"/>
      <c r="G30" s="125"/>
      <c r="H30" s="125"/>
      <c r="I30" s="125"/>
      <c r="J30" s="126"/>
      <c r="K30" s="105" t="e">
        <f>I30/E30*100</f>
        <v>#DIV/0!</v>
      </c>
      <c r="L30" s="108" t="e">
        <f>I30/G30*100</f>
        <v>#DIV/0!</v>
      </c>
    </row>
    <row r="31" spans="1:12" ht="30" customHeight="1" x14ac:dyDescent="0.25">
      <c r="A31" s="145" t="s">
        <v>12</v>
      </c>
      <c r="B31" s="145"/>
      <c r="C31" s="145"/>
      <c r="D31" s="145"/>
      <c r="E31" s="127"/>
      <c r="F31" s="127"/>
      <c r="G31" s="127"/>
      <c r="H31" s="127"/>
      <c r="I31" s="127"/>
      <c r="J31" s="128"/>
      <c r="K31" s="106" t="e">
        <f t="shared" ref="K31:K32" si="2">I31/E31*100</f>
        <v>#DIV/0!</v>
      </c>
      <c r="L31" s="109" t="e">
        <f t="shared" ref="L31:L32" si="3">I31/G31*100</f>
        <v>#DIV/0!</v>
      </c>
    </row>
    <row r="32" spans="1:12" ht="15.75" thickBot="1" x14ac:dyDescent="0.3">
      <c r="A32" s="171" t="s">
        <v>14</v>
      </c>
      <c r="B32" s="171"/>
      <c r="C32" s="171"/>
      <c r="D32" s="171"/>
      <c r="E32" s="129"/>
      <c r="F32" s="129"/>
      <c r="G32" s="129"/>
      <c r="H32" s="129"/>
      <c r="I32" s="129"/>
      <c r="J32" s="130"/>
      <c r="K32" s="107" t="e">
        <f t="shared" si="2"/>
        <v>#DIV/0!</v>
      </c>
      <c r="L32" s="110" t="e">
        <f t="shared" si="3"/>
        <v>#DIV/0!</v>
      </c>
    </row>
    <row r="34" spans="1:12" ht="15.75" thickBot="1" x14ac:dyDescent="0.3">
      <c r="A34" s="1" t="s">
        <v>126</v>
      </c>
    </row>
    <row r="35" spans="1:12" ht="15" customHeight="1" x14ac:dyDescent="0.25">
      <c r="A35" s="154" t="s">
        <v>11</v>
      </c>
      <c r="B35" s="154"/>
      <c r="C35" s="154"/>
      <c r="D35" s="154"/>
      <c r="E35" s="123" t="s">
        <v>168</v>
      </c>
      <c r="F35" s="123"/>
      <c r="G35" s="163" t="s">
        <v>176</v>
      </c>
      <c r="H35" s="164"/>
      <c r="I35" s="123" t="s">
        <v>177</v>
      </c>
      <c r="J35" s="123"/>
      <c r="K35" s="154" t="s">
        <v>161</v>
      </c>
      <c r="L35" s="123" t="s">
        <v>162</v>
      </c>
    </row>
    <row r="36" spans="1:12" ht="15.75" thickBot="1" x14ac:dyDescent="0.3">
      <c r="A36" s="155"/>
      <c r="B36" s="155"/>
      <c r="C36" s="155"/>
      <c r="D36" s="155"/>
      <c r="E36" s="124"/>
      <c r="F36" s="124"/>
      <c r="G36" s="165"/>
      <c r="H36" s="166"/>
      <c r="I36" s="124"/>
      <c r="J36" s="124"/>
      <c r="K36" s="155"/>
      <c r="L36" s="124"/>
    </row>
    <row r="37" spans="1:12" ht="15.75" thickBot="1" x14ac:dyDescent="0.3">
      <c r="A37" s="167">
        <v>1</v>
      </c>
      <c r="B37" s="168"/>
      <c r="C37" s="168"/>
      <c r="D37" s="169"/>
      <c r="E37" s="182">
        <v>2</v>
      </c>
      <c r="F37" s="182"/>
      <c r="G37" s="182">
        <v>3</v>
      </c>
      <c r="H37" s="182"/>
      <c r="I37" s="182">
        <v>4</v>
      </c>
      <c r="J37" s="183"/>
      <c r="K37" s="53">
        <v>5</v>
      </c>
      <c r="L37" s="53">
        <v>6</v>
      </c>
    </row>
    <row r="38" spans="1:12" ht="15" customHeight="1" x14ac:dyDescent="0.25">
      <c r="A38" s="147" t="s">
        <v>15</v>
      </c>
      <c r="B38" s="147"/>
      <c r="C38" s="147"/>
      <c r="D38" s="147"/>
      <c r="E38" s="125">
        <v>8812.25</v>
      </c>
      <c r="F38" s="125"/>
      <c r="G38" s="125">
        <v>0</v>
      </c>
      <c r="H38" s="125"/>
      <c r="I38" s="125">
        <v>12762.3</v>
      </c>
      <c r="J38" s="126"/>
      <c r="K38" s="70">
        <f>I38/E38*100</f>
        <v>144.82453402933416</v>
      </c>
      <c r="L38" s="72" t="e">
        <f>I38/G38*100</f>
        <v>#DIV/0!</v>
      </c>
    </row>
    <row r="39" spans="1:12" x14ac:dyDescent="0.25">
      <c r="A39" s="145" t="s">
        <v>17</v>
      </c>
      <c r="B39" s="145"/>
      <c r="C39" s="145"/>
      <c r="D39" s="145"/>
      <c r="E39" s="148">
        <v>19614.57</v>
      </c>
      <c r="F39" s="149"/>
      <c r="G39" s="148">
        <v>0</v>
      </c>
      <c r="H39" s="149"/>
      <c r="I39" s="148">
        <v>21760.16</v>
      </c>
      <c r="J39" s="152"/>
      <c r="K39" s="177">
        <f>I39/E39*100</f>
        <v>110.93875624089644</v>
      </c>
      <c r="L39" s="179" t="e">
        <f>I39/G39*100</f>
        <v>#DIV/0!</v>
      </c>
    </row>
    <row r="40" spans="1:12" ht="15.75" thickBot="1" x14ac:dyDescent="0.3">
      <c r="A40" s="146"/>
      <c r="B40" s="146"/>
      <c r="C40" s="146"/>
      <c r="D40" s="146"/>
      <c r="E40" s="150"/>
      <c r="F40" s="151"/>
      <c r="G40" s="150"/>
      <c r="H40" s="151"/>
      <c r="I40" s="150"/>
      <c r="J40" s="153"/>
      <c r="K40" s="178"/>
      <c r="L40" s="180"/>
    </row>
  </sheetData>
  <customSheetViews>
    <customSheetView guid="{005C429F-8448-44DF-83AD-8A930973E873}" topLeftCell="A10">
      <selection activeCell="N35" sqref="N35"/>
      <pageMargins left="0.7" right="0.7" top="0.75" bottom="0.75" header="0.3" footer="0.3"/>
      <pageSetup paperSize="9" scale="92" orientation="portrait" r:id="rId1"/>
    </customSheetView>
  </customSheetViews>
  <mergeCells count="86">
    <mergeCell ref="A5:L6"/>
    <mergeCell ref="A9:L9"/>
    <mergeCell ref="E29:F29"/>
    <mergeCell ref="G29:H29"/>
    <mergeCell ref="I29:J29"/>
    <mergeCell ref="E23:F23"/>
    <mergeCell ref="A19:D19"/>
    <mergeCell ref="A21:D21"/>
    <mergeCell ref="A22:D22"/>
    <mergeCell ref="A20:D20"/>
    <mergeCell ref="A23:D23"/>
    <mergeCell ref="A17:D17"/>
    <mergeCell ref="A18:D18"/>
    <mergeCell ref="E17:F17"/>
    <mergeCell ref="E18:F18"/>
    <mergeCell ref="I17:J17"/>
    <mergeCell ref="A37:D37"/>
    <mergeCell ref="E37:F37"/>
    <mergeCell ref="G37:H37"/>
    <mergeCell ref="I37:J37"/>
    <mergeCell ref="G14:H15"/>
    <mergeCell ref="G16:H16"/>
    <mergeCell ref="G17:H17"/>
    <mergeCell ref="G18:H18"/>
    <mergeCell ref="G19:H19"/>
    <mergeCell ref="G20:H20"/>
    <mergeCell ref="G21:H21"/>
    <mergeCell ref="G22:H22"/>
    <mergeCell ref="E19:F19"/>
    <mergeCell ref="E20:F20"/>
    <mergeCell ref="E21:F21"/>
    <mergeCell ref="E22:F22"/>
    <mergeCell ref="K39:K40"/>
    <mergeCell ref="L39:L40"/>
    <mergeCell ref="K35:K36"/>
    <mergeCell ref="L35:L36"/>
    <mergeCell ref="L14:L15"/>
    <mergeCell ref="K27:K28"/>
    <mergeCell ref="L27:L28"/>
    <mergeCell ref="K14:K15"/>
    <mergeCell ref="I35:J36"/>
    <mergeCell ref="I19:J19"/>
    <mergeCell ref="I20:J20"/>
    <mergeCell ref="I21:J21"/>
    <mergeCell ref="I22:J22"/>
    <mergeCell ref="I23:J23"/>
    <mergeCell ref="I24:J24"/>
    <mergeCell ref="I27:J28"/>
    <mergeCell ref="A35:D36"/>
    <mergeCell ref="E35:F36"/>
    <mergeCell ref="A24:D24"/>
    <mergeCell ref="E24:F24"/>
    <mergeCell ref="G23:H23"/>
    <mergeCell ref="G24:H24"/>
    <mergeCell ref="G27:H28"/>
    <mergeCell ref="G30:H30"/>
    <mergeCell ref="G31:H31"/>
    <mergeCell ref="G32:H32"/>
    <mergeCell ref="G35:H36"/>
    <mergeCell ref="A29:D29"/>
    <mergeCell ref="A30:D30"/>
    <mergeCell ref="A31:D31"/>
    <mergeCell ref="A32:D32"/>
    <mergeCell ref="A27:D28"/>
    <mergeCell ref="A39:D40"/>
    <mergeCell ref="A38:D38"/>
    <mergeCell ref="E38:F38"/>
    <mergeCell ref="I38:J38"/>
    <mergeCell ref="E39:F40"/>
    <mergeCell ref="I39:J40"/>
    <mergeCell ref="G38:H38"/>
    <mergeCell ref="G39:H40"/>
    <mergeCell ref="I18:J18"/>
    <mergeCell ref="A14:D15"/>
    <mergeCell ref="E14:F15"/>
    <mergeCell ref="I14:J15"/>
    <mergeCell ref="E16:F16"/>
    <mergeCell ref="I16:J16"/>
    <mergeCell ref="A16:D16"/>
    <mergeCell ref="E27:F28"/>
    <mergeCell ref="E30:F30"/>
    <mergeCell ref="I30:J30"/>
    <mergeCell ref="I31:J31"/>
    <mergeCell ref="I32:J32"/>
    <mergeCell ref="E31:F31"/>
    <mergeCell ref="E32:F32"/>
  </mergeCells>
  <pageMargins left="0.7" right="0.7" top="0.75" bottom="0.75" header="0.3" footer="0.3"/>
  <pageSetup paperSize="9" scale="78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4"/>
  <sheetViews>
    <sheetView zoomScaleNormal="100" workbookViewId="0">
      <selection activeCell="K13" sqref="K13:L14"/>
    </sheetView>
  </sheetViews>
  <sheetFormatPr defaultRowHeight="15" x14ac:dyDescent="0.25"/>
  <cols>
    <col min="1" max="1" width="5.28515625" customWidth="1"/>
    <col min="2" max="5" width="8.85546875" customWidth="1"/>
    <col min="6" max="6" width="4.85546875" customWidth="1"/>
    <col min="7" max="7" width="8.85546875" customWidth="1"/>
    <col min="8" max="8" width="5.28515625" customWidth="1"/>
    <col min="9" max="9" width="8.85546875" customWidth="1"/>
    <col min="10" max="10" width="5.42578125" customWidth="1"/>
    <col min="11" max="11" width="8.85546875" customWidth="1"/>
    <col min="12" max="12" width="6" customWidth="1"/>
    <col min="13" max="13" width="9.42578125" bestFit="1" customWidth="1"/>
    <col min="14" max="14" width="7.7109375" customWidth="1"/>
    <col min="15" max="16" width="8.85546875" customWidth="1"/>
    <col min="17" max="17" width="13.7109375" bestFit="1" customWidth="1"/>
    <col min="18" max="18" width="8.85546875" customWidth="1"/>
  </cols>
  <sheetData>
    <row r="1" spans="1:15" x14ac:dyDescent="0.25">
      <c r="A1" s="1" t="s">
        <v>165</v>
      </c>
    </row>
    <row r="2" spans="1:15" x14ac:dyDescent="0.25">
      <c r="A2" t="s">
        <v>167</v>
      </c>
    </row>
    <row r="3" spans="1:15" x14ac:dyDescent="0.25">
      <c r="A3" t="s">
        <v>166</v>
      </c>
    </row>
    <row r="5" spans="1:15" x14ac:dyDescent="0.25">
      <c r="A5" s="240" t="s">
        <v>178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</row>
    <row r="7" spans="1:15" x14ac:dyDescent="0.25">
      <c r="A7" s="1" t="s">
        <v>20</v>
      </c>
    </row>
    <row r="8" spans="1:15" ht="15.75" thickBot="1" x14ac:dyDescent="0.3"/>
    <row r="9" spans="1:15" ht="15" customHeight="1" x14ac:dyDescent="0.25">
      <c r="A9" s="326" t="s">
        <v>21</v>
      </c>
      <c r="B9" s="327"/>
      <c r="C9" s="327"/>
      <c r="D9" s="327"/>
      <c r="E9" s="327"/>
      <c r="F9" s="328"/>
      <c r="G9" s="123" t="s">
        <v>168</v>
      </c>
      <c r="H9" s="123"/>
      <c r="I9" s="163" t="s">
        <v>176</v>
      </c>
      <c r="J9" s="164"/>
      <c r="K9" s="123" t="s">
        <v>177</v>
      </c>
      <c r="L9" s="123"/>
      <c r="M9" s="154" t="s">
        <v>161</v>
      </c>
      <c r="N9" s="123" t="s">
        <v>162</v>
      </c>
      <c r="O9" s="2"/>
    </row>
    <row r="10" spans="1:15" ht="15.75" thickBot="1" x14ac:dyDescent="0.3">
      <c r="A10" s="329"/>
      <c r="B10" s="330"/>
      <c r="C10" s="330"/>
      <c r="D10" s="330"/>
      <c r="E10" s="330"/>
      <c r="F10" s="331"/>
      <c r="G10" s="139"/>
      <c r="H10" s="139"/>
      <c r="I10" s="184"/>
      <c r="J10" s="185"/>
      <c r="K10" s="139"/>
      <c r="L10" s="139"/>
      <c r="M10" s="181"/>
      <c r="N10" s="139"/>
      <c r="O10" s="2"/>
    </row>
    <row r="11" spans="1:15" ht="15.75" thickBot="1" x14ac:dyDescent="0.3">
      <c r="A11" s="332">
        <v>1</v>
      </c>
      <c r="B11" s="333"/>
      <c r="C11" s="333"/>
      <c r="D11" s="333"/>
      <c r="E11" s="333"/>
      <c r="F11" s="334"/>
      <c r="G11" s="332">
        <v>2</v>
      </c>
      <c r="H11" s="333"/>
      <c r="I11" s="332">
        <v>3</v>
      </c>
      <c r="J11" s="333"/>
      <c r="K11" s="332">
        <v>4</v>
      </c>
      <c r="L11" s="333"/>
      <c r="M11" s="44">
        <v>5</v>
      </c>
      <c r="N11" s="44">
        <v>6</v>
      </c>
      <c r="O11" s="2"/>
    </row>
    <row r="12" spans="1:15" ht="15.75" thickBot="1" x14ac:dyDescent="0.3">
      <c r="A12" s="46">
        <v>6</v>
      </c>
      <c r="B12" s="238" t="s">
        <v>43</v>
      </c>
      <c r="C12" s="238"/>
      <c r="D12" s="238"/>
      <c r="E12" s="238"/>
      <c r="F12" s="239"/>
      <c r="G12" s="210">
        <v>515022.4</v>
      </c>
      <c r="H12" s="211"/>
      <c r="I12" s="210">
        <f>SUM(I13,I30,I36,I43,I51)</f>
        <v>1129987.1499999999</v>
      </c>
      <c r="J12" s="211"/>
      <c r="K12" s="210">
        <f>K13+K30+K36+K43</f>
        <v>576505.49</v>
      </c>
      <c r="L12" s="211"/>
      <c r="M12" s="49">
        <f>K12/G12*100</f>
        <v>111.93794483502076</v>
      </c>
      <c r="N12" s="49">
        <f>K12/I12*100</f>
        <v>51.018765124895452</v>
      </c>
      <c r="O12" s="2"/>
    </row>
    <row r="13" spans="1:15" ht="15" customHeight="1" x14ac:dyDescent="0.25">
      <c r="A13" s="71">
        <v>63</v>
      </c>
      <c r="B13" s="282" t="s">
        <v>22</v>
      </c>
      <c r="C13" s="282"/>
      <c r="D13" s="282"/>
      <c r="E13" s="282"/>
      <c r="F13" s="283"/>
      <c r="G13" s="284">
        <v>458235.4</v>
      </c>
      <c r="H13" s="285"/>
      <c r="I13" s="284">
        <v>976827</v>
      </c>
      <c r="J13" s="285"/>
      <c r="K13" s="284">
        <f>K15+K19</f>
        <v>507421.16</v>
      </c>
      <c r="L13" s="285"/>
      <c r="M13" s="217">
        <f>K13/G13*100</f>
        <v>110.73373205125574</v>
      </c>
      <c r="N13" s="217">
        <f>K13/I13*100</f>
        <v>51.945857352427808</v>
      </c>
      <c r="O13" s="2"/>
    </row>
    <row r="14" spans="1:15" ht="14.25" customHeight="1" x14ac:dyDescent="0.25">
      <c r="A14" s="9"/>
      <c r="B14" s="257"/>
      <c r="C14" s="257"/>
      <c r="D14" s="257"/>
      <c r="E14" s="257"/>
      <c r="F14" s="258"/>
      <c r="G14" s="276"/>
      <c r="H14" s="277"/>
      <c r="I14" s="276"/>
      <c r="J14" s="277"/>
      <c r="K14" s="276"/>
      <c r="L14" s="277"/>
      <c r="M14" s="218"/>
      <c r="N14" s="218"/>
      <c r="O14" s="2"/>
    </row>
    <row r="15" spans="1:15" ht="14.25" customHeight="1" x14ac:dyDescent="0.25">
      <c r="A15" s="21">
        <v>632</v>
      </c>
      <c r="B15" s="255" t="s">
        <v>172</v>
      </c>
      <c r="C15" s="316"/>
      <c r="D15" s="316"/>
      <c r="E15" s="316"/>
      <c r="F15" s="317"/>
      <c r="G15" s="231">
        <v>0</v>
      </c>
      <c r="H15" s="320"/>
      <c r="I15" s="274">
        <v>0</v>
      </c>
      <c r="J15" s="323"/>
      <c r="K15" s="231">
        <v>8520</v>
      </c>
      <c r="L15" s="303"/>
      <c r="M15" s="286" t="e">
        <f>K15/G15*100</f>
        <v>#DIV/0!</v>
      </c>
      <c r="N15" s="286">
        <v>0</v>
      </c>
      <c r="O15" s="2"/>
    </row>
    <row r="16" spans="1:15" ht="14.25" customHeight="1" x14ac:dyDescent="0.25">
      <c r="A16" s="21"/>
      <c r="B16" s="318"/>
      <c r="C16" s="318"/>
      <c r="D16" s="318"/>
      <c r="E16" s="318"/>
      <c r="F16" s="319"/>
      <c r="G16" s="321"/>
      <c r="H16" s="322"/>
      <c r="I16" s="324"/>
      <c r="J16" s="325"/>
      <c r="K16" s="304"/>
      <c r="L16" s="305"/>
      <c r="M16" s="335"/>
      <c r="N16" s="335"/>
      <c r="O16" s="2"/>
    </row>
    <row r="17" spans="1:17" ht="14.25" customHeight="1" x14ac:dyDescent="0.25">
      <c r="A17" s="21">
        <v>6321</v>
      </c>
      <c r="B17" s="255" t="s">
        <v>173</v>
      </c>
      <c r="C17" s="255"/>
      <c r="D17" s="255"/>
      <c r="E17" s="255"/>
      <c r="F17" s="256"/>
      <c r="G17" s="308">
        <v>0</v>
      </c>
      <c r="H17" s="309"/>
      <c r="I17" s="312">
        <v>0</v>
      </c>
      <c r="J17" s="313"/>
      <c r="K17" s="172">
        <v>8520</v>
      </c>
      <c r="L17" s="189"/>
      <c r="M17" s="297">
        <v>0</v>
      </c>
      <c r="N17" s="297">
        <v>0</v>
      </c>
      <c r="O17" s="2"/>
    </row>
    <row r="18" spans="1:17" ht="14.25" customHeight="1" x14ac:dyDescent="0.25">
      <c r="A18" s="21"/>
      <c r="B18" s="306"/>
      <c r="C18" s="306"/>
      <c r="D18" s="306"/>
      <c r="E18" s="306"/>
      <c r="F18" s="307"/>
      <c r="G18" s="310"/>
      <c r="H18" s="311"/>
      <c r="I18" s="314"/>
      <c r="J18" s="315"/>
      <c r="K18" s="175"/>
      <c r="L18" s="190"/>
      <c r="M18" s="298"/>
      <c r="N18" s="298"/>
      <c r="O18" s="2"/>
    </row>
    <row r="19" spans="1:17" x14ac:dyDescent="0.25">
      <c r="A19" s="14">
        <v>636</v>
      </c>
      <c r="B19" s="253" t="s">
        <v>23</v>
      </c>
      <c r="C19" s="253"/>
      <c r="D19" s="253"/>
      <c r="E19" s="253"/>
      <c r="F19" s="254"/>
      <c r="G19" s="221">
        <v>458235.4</v>
      </c>
      <c r="H19" s="222"/>
      <c r="I19" s="221">
        <v>976827</v>
      </c>
      <c r="J19" s="222"/>
      <c r="K19" s="221">
        <v>498901.16</v>
      </c>
      <c r="L19" s="222"/>
      <c r="M19" s="218">
        <f>K19/G19*100</f>
        <v>108.87442567728289</v>
      </c>
      <c r="N19" s="217">
        <v>47.19</v>
      </c>
      <c r="O19" s="2"/>
    </row>
    <row r="20" spans="1:17" x14ac:dyDescent="0.25">
      <c r="A20" s="9"/>
      <c r="B20" s="253"/>
      <c r="C20" s="253"/>
      <c r="D20" s="253"/>
      <c r="E20" s="253"/>
      <c r="F20" s="254"/>
      <c r="G20" s="287"/>
      <c r="H20" s="288"/>
      <c r="I20" s="287"/>
      <c r="J20" s="288"/>
      <c r="K20" s="287"/>
      <c r="L20" s="288"/>
      <c r="M20" s="218"/>
      <c r="N20" s="218"/>
      <c r="O20" s="2"/>
    </row>
    <row r="21" spans="1:17" ht="15" customHeight="1" x14ac:dyDescent="0.25">
      <c r="A21" s="15">
        <v>6361</v>
      </c>
      <c r="B21" s="289" t="s">
        <v>24</v>
      </c>
      <c r="C21" s="289"/>
      <c r="D21" s="289"/>
      <c r="E21" s="289"/>
      <c r="F21" s="290"/>
      <c r="G21" s="249">
        <v>458235.4</v>
      </c>
      <c r="H21" s="250"/>
      <c r="I21" s="249">
        <v>976827</v>
      </c>
      <c r="J21" s="250"/>
      <c r="K21" s="249">
        <v>498901.16</v>
      </c>
      <c r="L21" s="250"/>
      <c r="M21" s="218">
        <f t="shared" ref="M21" si="0">K21/G21*100</f>
        <v>108.87442567728289</v>
      </c>
      <c r="N21" s="217">
        <f t="shared" ref="N21" si="1">K21/I21*100</f>
        <v>51.073645589239447</v>
      </c>
      <c r="O21" s="2"/>
      <c r="P21" s="28"/>
    </row>
    <row r="22" spans="1:17" x14ac:dyDescent="0.25">
      <c r="A22" s="16"/>
      <c r="B22" s="291"/>
      <c r="C22" s="291"/>
      <c r="D22" s="291"/>
      <c r="E22" s="291"/>
      <c r="F22" s="292"/>
      <c r="G22" s="251"/>
      <c r="H22" s="252"/>
      <c r="I22" s="251"/>
      <c r="J22" s="252"/>
      <c r="K22" s="251"/>
      <c r="L22" s="252"/>
      <c r="M22" s="218"/>
      <c r="N22" s="218"/>
      <c r="O22" s="2"/>
    </row>
    <row r="23" spans="1:17" ht="15" customHeight="1" x14ac:dyDescent="0.25">
      <c r="A23" s="15">
        <v>6362</v>
      </c>
      <c r="B23" s="289" t="s">
        <v>25</v>
      </c>
      <c r="C23" s="289"/>
      <c r="D23" s="289"/>
      <c r="E23" s="289"/>
      <c r="F23" s="290"/>
      <c r="G23" s="249">
        <v>0</v>
      </c>
      <c r="H23" s="250"/>
      <c r="I23" s="249">
        <v>0</v>
      </c>
      <c r="J23" s="250"/>
      <c r="K23" s="249">
        <v>0</v>
      </c>
      <c r="L23" s="250"/>
      <c r="M23" s="218" t="e">
        <f t="shared" ref="M23" si="2">K23/G23*100</f>
        <v>#DIV/0!</v>
      </c>
      <c r="N23" s="217" t="e">
        <f t="shared" ref="N23" si="3">K23/I23*100</f>
        <v>#DIV/0!</v>
      </c>
      <c r="O23" s="2"/>
      <c r="P23" s="28"/>
    </row>
    <row r="24" spans="1:17" x14ac:dyDescent="0.25">
      <c r="A24" s="16"/>
      <c r="B24" s="291"/>
      <c r="C24" s="291"/>
      <c r="D24" s="291"/>
      <c r="E24" s="291"/>
      <c r="F24" s="292"/>
      <c r="G24" s="251"/>
      <c r="H24" s="252"/>
      <c r="I24" s="251"/>
      <c r="J24" s="252"/>
      <c r="K24" s="251"/>
      <c r="L24" s="252"/>
      <c r="M24" s="218"/>
      <c r="N24" s="218"/>
      <c r="O24" s="2"/>
    </row>
    <row r="25" spans="1:17" x14ac:dyDescent="0.25">
      <c r="A25" s="14">
        <v>639</v>
      </c>
      <c r="B25" s="293" t="s">
        <v>114</v>
      </c>
      <c r="C25" s="293"/>
      <c r="D25" s="293"/>
      <c r="E25" s="293"/>
      <c r="F25" s="294"/>
      <c r="G25" s="221">
        <v>0</v>
      </c>
      <c r="H25" s="222"/>
      <c r="I25" s="221">
        <v>0</v>
      </c>
      <c r="J25" s="222"/>
      <c r="K25" s="221">
        <v>0</v>
      </c>
      <c r="L25" s="222"/>
      <c r="M25" s="218" t="e">
        <f>K25/G25*100</f>
        <v>#DIV/0!</v>
      </c>
      <c r="N25" s="217" t="e">
        <f t="shared" ref="N25" si="4">K25/I25*100</f>
        <v>#DIV/0!</v>
      </c>
      <c r="O25" s="2"/>
    </row>
    <row r="26" spans="1:17" x14ac:dyDescent="0.25">
      <c r="A26" s="9"/>
      <c r="B26" s="295"/>
      <c r="C26" s="295"/>
      <c r="D26" s="295"/>
      <c r="E26" s="295"/>
      <c r="F26" s="296"/>
      <c r="G26" s="287"/>
      <c r="H26" s="288"/>
      <c r="I26" s="287"/>
      <c r="J26" s="288"/>
      <c r="K26" s="287"/>
      <c r="L26" s="288"/>
      <c r="M26" s="218"/>
      <c r="N26" s="218"/>
      <c r="O26" s="2"/>
    </row>
    <row r="27" spans="1:17" ht="29.25" customHeight="1" x14ac:dyDescent="0.25">
      <c r="A27" s="93">
        <v>6391</v>
      </c>
      <c r="B27" s="262" t="s">
        <v>117</v>
      </c>
      <c r="C27" s="262"/>
      <c r="D27" s="262"/>
      <c r="E27" s="262"/>
      <c r="F27" s="263"/>
      <c r="G27" s="270">
        <v>0</v>
      </c>
      <c r="H27" s="271"/>
      <c r="I27" s="270">
        <v>0</v>
      </c>
      <c r="J27" s="271"/>
      <c r="K27" s="270">
        <v>0</v>
      </c>
      <c r="L27" s="271"/>
      <c r="M27" s="95" t="e">
        <f>K27/G27*100</f>
        <v>#DIV/0!</v>
      </c>
      <c r="N27" s="92" t="e">
        <f>K27/I27*100</f>
        <v>#DIV/0!</v>
      </c>
      <c r="O27" s="2"/>
    </row>
    <row r="28" spans="1:17" x14ac:dyDescent="0.25">
      <c r="A28" s="15">
        <v>6393</v>
      </c>
      <c r="B28" s="245" t="s">
        <v>115</v>
      </c>
      <c r="C28" s="245"/>
      <c r="D28" s="245"/>
      <c r="E28" s="245"/>
      <c r="F28" s="246"/>
      <c r="G28" s="249">
        <v>0</v>
      </c>
      <c r="H28" s="250"/>
      <c r="I28" s="221">
        <v>0</v>
      </c>
      <c r="J28" s="222"/>
      <c r="K28" s="249">
        <v>0</v>
      </c>
      <c r="L28" s="250"/>
      <c r="M28" s="218" t="e">
        <f t="shared" ref="M28" si="5">K28/G28*100</f>
        <v>#DIV/0!</v>
      </c>
      <c r="N28" s="286" t="e">
        <f>K28/I28*100</f>
        <v>#DIV/0!</v>
      </c>
      <c r="O28" s="2"/>
    </row>
    <row r="29" spans="1:17" x14ac:dyDescent="0.25">
      <c r="A29" s="16"/>
      <c r="B29" s="247"/>
      <c r="C29" s="247"/>
      <c r="D29" s="247"/>
      <c r="E29" s="247"/>
      <c r="F29" s="248"/>
      <c r="G29" s="251"/>
      <c r="H29" s="252"/>
      <c r="I29" s="287"/>
      <c r="J29" s="288"/>
      <c r="K29" s="251"/>
      <c r="L29" s="252"/>
      <c r="M29" s="218"/>
      <c r="N29" s="217"/>
      <c r="O29" s="2"/>
    </row>
    <row r="30" spans="1:17" x14ac:dyDescent="0.25">
      <c r="A30" s="8">
        <v>65</v>
      </c>
      <c r="B30" s="257" t="s">
        <v>26</v>
      </c>
      <c r="C30" s="257"/>
      <c r="D30" s="257"/>
      <c r="E30" s="257"/>
      <c r="F30" s="258"/>
      <c r="G30" s="274">
        <v>3582.55</v>
      </c>
      <c r="H30" s="275"/>
      <c r="I30" s="274">
        <v>2000</v>
      </c>
      <c r="J30" s="275"/>
      <c r="K30" s="274">
        <v>1870</v>
      </c>
      <c r="L30" s="275"/>
      <c r="M30" s="218">
        <f t="shared" ref="M30" si="6">K30/G30*100</f>
        <v>52.197457118532888</v>
      </c>
      <c r="N30" s="286">
        <f>K30/I30*100</f>
        <v>93.5</v>
      </c>
      <c r="O30" s="2"/>
    </row>
    <row r="31" spans="1:17" x14ac:dyDescent="0.25">
      <c r="A31" s="9"/>
      <c r="B31" s="257"/>
      <c r="C31" s="257"/>
      <c r="D31" s="257"/>
      <c r="E31" s="257"/>
      <c r="F31" s="258"/>
      <c r="G31" s="276"/>
      <c r="H31" s="277"/>
      <c r="I31" s="276"/>
      <c r="J31" s="277"/>
      <c r="K31" s="276"/>
      <c r="L31" s="277"/>
      <c r="M31" s="218"/>
      <c r="N31" s="217"/>
      <c r="O31" s="2"/>
    </row>
    <row r="32" spans="1:17" x14ac:dyDescent="0.25">
      <c r="A32" s="10">
        <v>652</v>
      </c>
      <c r="B32" s="4" t="s">
        <v>27</v>
      </c>
      <c r="C32" s="4"/>
      <c r="D32" s="4"/>
      <c r="E32" s="4"/>
      <c r="F32" s="11"/>
      <c r="G32" s="270">
        <v>3582.55</v>
      </c>
      <c r="H32" s="271"/>
      <c r="I32" s="270">
        <v>2000</v>
      </c>
      <c r="J32" s="271"/>
      <c r="K32" s="270">
        <v>1870</v>
      </c>
      <c r="L32" s="271"/>
      <c r="M32" s="95">
        <f>K32/G32*100</f>
        <v>52.197457118532888</v>
      </c>
      <c r="N32" s="95">
        <f>K32/I32*100</f>
        <v>93.5</v>
      </c>
      <c r="O32" s="2"/>
      <c r="Q32" s="28"/>
    </row>
    <row r="33" spans="1:17" x14ac:dyDescent="0.25">
      <c r="A33" s="12">
        <v>6526</v>
      </c>
      <c r="B33" s="6" t="s">
        <v>28</v>
      </c>
      <c r="C33" s="6"/>
      <c r="D33" s="6"/>
      <c r="E33" s="6"/>
      <c r="F33" s="13"/>
      <c r="G33" s="280">
        <v>3582.55</v>
      </c>
      <c r="H33" s="281"/>
      <c r="I33" s="280">
        <v>2000</v>
      </c>
      <c r="J33" s="281"/>
      <c r="K33" s="280">
        <v>1870</v>
      </c>
      <c r="L33" s="281"/>
      <c r="M33" s="95">
        <f>K33/G33*100</f>
        <v>52.197457118532888</v>
      </c>
      <c r="N33" s="95">
        <f>K33/I33*100</f>
        <v>93.5</v>
      </c>
      <c r="O33" s="2"/>
    </row>
    <row r="34" spans="1:17" x14ac:dyDescent="0.25">
      <c r="A34" s="15">
        <v>6528</v>
      </c>
      <c r="B34" s="245" t="s">
        <v>116</v>
      </c>
      <c r="C34" s="245"/>
      <c r="D34" s="245"/>
      <c r="E34" s="245"/>
      <c r="F34" s="246"/>
      <c r="G34" s="249">
        <v>0</v>
      </c>
      <c r="H34" s="250"/>
      <c r="I34" s="249">
        <v>0</v>
      </c>
      <c r="J34" s="250"/>
      <c r="K34" s="249">
        <v>0</v>
      </c>
      <c r="L34" s="250"/>
      <c r="M34" s="286" t="e">
        <f>K34/G34*100</f>
        <v>#DIV/0!</v>
      </c>
      <c r="N34" s="286" t="e">
        <f>K34/I34*100</f>
        <v>#DIV/0!</v>
      </c>
      <c r="O34" s="2"/>
    </row>
    <row r="35" spans="1:17" x14ac:dyDescent="0.25">
      <c r="A35" s="16"/>
      <c r="B35" s="247"/>
      <c r="C35" s="247"/>
      <c r="D35" s="247"/>
      <c r="E35" s="247"/>
      <c r="F35" s="248"/>
      <c r="G35" s="251"/>
      <c r="H35" s="252"/>
      <c r="I35" s="251"/>
      <c r="J35" s="252"/>
      <c r="K35" s="251"/>
      <c r="L35" s="252"/>
      <c r="M35" s="217"/>
      <c r="N35" s="217"/>
      <c r="O35" s="2"/>
    </row>
    <row r="36" spans="1:17" x14ac:dyDescent="0.25">
      <c r="A36" s="8">
        <v>66</v>
      </c>
      <c r="B36" s="257" t="s">
        <v>36</v>
      </c>
      <c r="C36" s="257"/>
      <c r="D36" s="257"/>
      <c r="E36" s="257"/>
      <c r="F36" s="258"/>
      <c r="G36" s="274">
        <v>3674.06</v>
      </c>
      <c r="H36" s="275"/>
      <c r="I36" s="274">
        <v>5800</v>
      </c>
      <c r="J36" s="275"/>
      <c r="K36" s="274">
        <v>5925.36</v>
      </c>
      <c r="L36" s="275"/>
      <c r="M36" s="286">
        <f>K36/G36*100</f>
        <v>161.27553714419469</v>
      </c>
      <c r="N36" s="286">
        <f>K36/I36*100</f>
        <v>102.16137931034481</v>
      </c>
      <c r="O36" s="2"/>
      <c r="Q36" s="28"/>
    </row>
    <row r="37" spans="1:17" x14ac:dyDescent="0.25">
      <c r="A37" s="9"/>
      <c r="B37" s="257"/>
      <c r="C37" s="257"/>
      <c r="D37" s="257"/>
      <c r="E37" s="257"/>
      <c r="F37" s="258"/>
      <c r="G37" s="276"/>
      <c r="H37" s="277"/>
      <c r="I37" s="276"/>
      <c r="J37" s="277"/>
      <c r="K37" s="276"/>
      <c r="L37" s="277"/>
      <c r="M37" s="217"/>
      <c r="N37" s="217"/>
      <c r="O37" s="2"/>
    </row>
    <row r="38" spans="1:17" x14ac:dyDescent="0.25">
      <c r="A38" s="10">
        <v>661</v>
      </c>
      <c r="B38" s="4" t="s">
        <v>29</v>
      </c>
      <c r="C38" s="4"/>
      <c r="D38" s="4"/>
      <c r="E38" s="4"/>
      <c r="F38" s="11"/>
      <c r="G38" s="270">
        <v>2874.06</v>
      </c>
      <c r="H38" s="271"/>
      <c r="I38" s="270">
        <v>4200</v>
      </c>
      <c r="J38" s="271"/>
      <c r="K38" s="270">
        <v>4725.3599999999997</v>
      </c>
      <c r="L38" s="271"/>
      <c r="M38" s="95">
        <f>K38/G38*100</f>
        <v>164.41410408968497</v>
      </c>
      <c r="N38" s="95">
        <f>K38/I38*100</f>
        <v>112.50857142857143</v>
      </c>
      <c r="O38" s="2"/>
      <c r="Q38" s="28"/>
    </row>
    <row r="39" spans="1:17" x14ac:dyDescent="0.25">
      <c r="A39" s="12">
        <v>6615</v>
      </c>
      <c r="B39" s="6" t="s">
        <v>30</v>
      </c>
      <c r="C39" s="6"/>
      <c r="D39" s="6"/>
      <c r="E39" s="6"/>
      <c r="F39" s="13"/>
      <c r="G39" s="280">
        <v>2874.06</v>
      </c>
      <c r="H39" s="281"/>
      <c r="I39" s="280">
        <v>4200</v>
      </c>
      <c r="J39" s="281"/>
      <c r="K39" s="280">
        <v>4725.3599999999997</v>
      </c>
      <c r="L39" s="281"/>
      <c r="M39" s="95">
        <f>K39/G39*100</f>
        <v>164.41410408968497</v>
      </c>
      <c r="N39" s="95">
        <f>K39/I39*100</f>
        <v>112.50857142857143</v>
      </c>
      <c r="O39" s="2"/>
    </row>
    <row r="40" spans="1:17" x14ac:dyDescent="0.25">
      <c r="A40" s="14">
        <v>663</v>
      </c>
      <c r="B40" s="253" t="s">
        <v>37</v>
      </c>
      <c r="C40" s="253"/>
      <c r="D40" s="253"/>
      <c r="E40" s="253"/>
      <c r="F40" s="254"/>
      <c r="G40" s="221">
        <v>800</v>
      </c>
      <c r="H40" s="222"/>
      <c r="I40" s="221">
        <v>1600</v>
      </c>
      <c r="J40" s="222"/>
      <c r="K40" s="221">
        <v>1200</v>
      </c>
      <c r="L40" s="222"/>
      <c r="M40" s="218">
        <f>K40/G40*100</f>
        <v>150</v>
      </c>
      <c r="N40" s="218">
        <f>K40/I40*100</f>
        <v>75</v>
      </c>
      <c r="O40" s="2"/>
    </row>
    <row r="41" spans="1:17" x14ac:dyDescent="0.25">
      <c r="A41" s="9"/>
      <c r="B41" s="253"/>
      <c r="C41" s="253"/>
      <c r="D41" s="253"/>
      <c r="E41" s="253"/>
      <c r="F41" s="254"/>
      <c r="G41" s="287"/>
      <c r="H41" s="288"/>
      <c r="I41" s="287"/>
      <c r="J41" s="288"/>
      <c r="K41" s="287"/>
      <c r="L41" s="288"/>
      <c r="M41" s="218"/>
      <c r="N41" s="218"/>
      <c r="O41" s="2"/>
    </row>
    <row r="42" spans="1:17" x14ac:dyDescent="0.25">
      <c r="A42" s="12">
        <v>6631</v>
      </c>
      <c r="B42" s="6" t="s">
        <v>31</v>
      </c>
      <c r="C42" s="6"/>
      <c r="D42" s="6"/>
      <c r="E42" s="6"/>
      <c r="F42" s="13"/>
      <c r="G42" s="280">
        <v>800</v>
      </c>
      <c r="H42" s="281"/>
      <c r="I42" s="280">
        <v>1600</v>
      </c>
      <c r="J42" s="281"/>
      <c r="K42" s="280">
        <v>1200</v>
      </c>
      <c r="L42" s="281"/>
      <c r="M42" s="95">
        <f>K42/G42*100</f>
        <v>150</v>
      </c>
      <c r="N42" s="95">
        <f>K42/I42*100</f>
        <v>75</v>
      </c>
      <c r="O42" s="2"/>
      <c r="Q42" s="28"/>
    </row>
    <row r="43" spans="1:17" x14ac:dyDescent="0.25">
      <c r="A43" s="8">
        <v>67</v>
      </c>
      <c r="B43" s="257" t="s">
        <v>32</v>
      </c>
      <c r="C43" s="257"/>
      <c r="D43" s="257"/>
      <c r="E43" s="257"/>
      <c r="F43" s="258"/>
      <c r="G43" s="274">
        <v>49530.39</v>
      </c>
      <c r="H43" s="275"/>
      <c r="I43" s="274">
        <v>145360.15</v>
      </c>
      <c r="J43" s="275"/>
      <c r="K43" s="274">
        <v>61288.97</v>
      </c>
      <c r="L43" s="275"/>
      <c r="M43" s="218">
        <f>K43/G43*100</f>
        <v>123.74013206841295</v>
      </c>
      <c r="N43" s="218">
        <f>K43/I43*100</f>
        <v>42.163529688157311</v>
      </c>
      <c r="O43" s="2"/>
    </row>
    <row r="44" spans="1:17" x14ac:dyDescent="0.25">
      <c r="A44" s="9"/>
      <c r="B44" s="257"/>
      <c r="C44" s="257"/>
      <c r="D44" s="257"/>
      <c r="E44" s="257"/>
      <c r="F44" s="258"/>
      <c r="G44" s="276"/>
      <c r="H44" s="277"/>
      <c r="I44" s="276"/>
      <c r="J44" s="277"/>
      <c r="K44" s="276"/>
      <c r="L44" s="277"/>
      <c r="M44" s="218"/>
      <c r="N44" s="218"/>
      <c r="O44" s="2"/>
      <c r="Q44" s="28"/>
    </row>
    <row r="45" spans="1:17" ht="15" customHeight="1" x14ac:dyDescent="0.25">
      <c r="A45" s="14">
        <v>671</v>
      </c>
      <c r="B45" s="253" t="s">
        <v>33</v>
      </c>
      <c r="C45" s="253"/>
      <c r="D45" s="253"/>
      <c r="E45" s="253"/>
      <c r="F45" s="254"/>
      <c r="G45" s="221">
        <v>49530.39</v>
      </c>
      <c r="H45" s="222"/>
      <c r="I45" s="221">
        <v>145360.15</v>
      </c>
      <c r="J45" s="222"/>
      <c r="K45" s="221">
        <v>61288.97</v>
      </c>
      <c r="L45" s="222"/>
      <c r="M45" s="218">
        <f t="shared" ref="M45" si="7">K45/G45*100</f>
        <v>123.74013206841295</v>
      </c>
      <c r="N45" s="218">
        <f t="shared" ref="N45" si="8">K45/I45*100</f>
        <v>42.163529688157311</v>
      </c>
      <c r="O45" s="2"/>
    </row>
    <row r="46" spans="1:17" x14ac:dyDescent="0.25">
      <c r="A46" s="9"/>
      <c r="B46" s="253"/>
      <c r="C46" s="253"/>
      <c r="D46" s="253"/>
      <c r="E46" s="253"/>
      <c r="F46" s="254"/>
      <c r="G46" s="287"/>
      <c r="H46" s="288"/>
      <c r="I46" s="287"/>
      <c r="J46" s="288"/>
      <c r="K46" s="287"/>
      <c r="L46" s="288"/>
      <c r="M46" s="218"/>
      <c r="N46" s="218"/>
      <c r="O46" s="2"/>
      <c r="Q46" s="28"/>
    </row>
    <row r="47" spans="1:17" x14ac:dyDescent="0.25">
      <c r="A47" s="15">
        <v>6711</v>
      </c>
      <c r="B47" s="301" t="s">
        <v>34</v>
      </c>
      <c r="C47" s="301"/>
      <c r="D47" s="301"/>
      <c r="E47" s="301"/>
      <c r="F47" s="302"/>
      <c r="G47" s="249">
        <v>49530.39</v>
      </c>
      <c r="H47" s="250"/>
      <c r="I47" s="249">
        <v>145360.15</v>
      </c>
      <c r="J47" s="250"/>
      <c r="K47" s="249">
        <v>61288.97</v>
      </c>
      <c r="L47" s="250"/>
      <c r="M47" s="218">
        <f t="shared" ref="M47" si="9">K47/G47*100</f>
        <v>123.74013206841295</v>
      </c>
      <c r="N47" s="218">
        <f t="shared" ref="N47" si="10">K47/I47*100</f>
        <v>42.163529688157311</v>
      </c>
      <c r="O47" s="2"/>
    </row>
    <row r="48" spans="1:17" x14ac:dyDescent="0.25">
      <c r="A48" s="16"/>
      <c r="B48" s="301"/>
      <c r="C48" s="301"/>
      <c r="D48" s="301"/>
      <c r="E48" s="301"/>
      <c r="F48" s="302"/>
      <c r="G48" s="251"/>
      <c r="H48" s="252"/>
      <c r="I48" s="251"/>
      <c r="J48" s="252"/>
      <c r="K48" s="251"/>
      <c r="L48" s="252"/>
      <c r="M48" s="218"/>
      <c r="N48" s="218"/>
      <c r="O48" s="2"/>
      <c r="Q48" s="28"/>
    </row>
    <row r="49" spans="1:15" x14ac:dyDescent="0.25">
      <c r="A49" s="15">
        <v>6712</v>
      </c>
      <c r="B49" s="301" t="s">
        <v>38</v>
      </c>
      <c r="C49" s="301"/>
      <c r="D49" s="301"/>
      <c r="E49" s="301"/>
      <c r="F49" s="302"/>
      <c r="G49" s="249">
        <v>0</v>
      </c>
      <c r="H49" s="250"/>
      <c r="I49" s="249">
        <v>0</v>
      </c>
      <c r="J49" s="250"/>
      <c r="K49" s="249">
        <v>0</v>
      </c>
      <c r="L49" s="250"/>
      <c r="M49" s="218" t="e">
        <f t="shared" ref="M49" si="11">K49/G49*100</f>
        <v>#DIV/0!</v>
      </c>
      <c r="N49" s="218" t="e">
        <f t="shared" ref="N49" si="12">K49/I49*100</f>
        <v>#DIV/0!</v>
      </c>
      <c r="O49" s="2"/>
    </row>
    <row r="50" spans="1:15" x14ac:dyDescent="0.25">
      <c r="A50" s="45"/>
      <c r="B50" s="289"/>
      <c r="C50" s="289"/>
      <c r="D50" s="289"/>
      <c r="E50" s="289"/>
      <c r="F50" s="290"/>
      <c r="G50" s="268"/>
      <c r="H50" s="269"/>
      <c r="I50" s="268"/>
      <c r="J50" s="269"/>
      <c r="K50" s="268"/>
      <c r="L50" s="269"/>
      <c r="M50" s="218"/>
      <c r="N50" s="218"/>
      <c r="O50" s="2"/>
    </row>
    <row r="51" spans="1:15" x14ac:dyDescent="0.25">
      <c r="A51" s="8">
        <v>68</v>
      </c>
      <c r="B51" s="257" t="s">
        <v>146</v>
      </c>
      <c r="C51" s="257"/>
      <c r="D51" s="257"/>
      <c r="E51" s="257"/>
      <c r="F51" s="258"/>
      <c r="G51" s="274">
        <v>0</v>
      </c>
      <c r="H51" s="275"/>
      <c r="I51" s="274">
        <v>0</v>
      </c>
      <c r="J51" s="275"/>
      <c r="K51" s="274">
        <v>0</v>
      </c>
      <c r="L51" s="275"/>
      <c r="M51" s="218" t="e">
        <f t="shared" ref="M51" si="13">K51/G51*100</f>
        <v>#DIV/0!</v>
      </c>
      <c r="N51" s="218" t="e">
        <f t="shared" ref="N51" si="14">K51/I51*100</f>
        <v>#DIV/0!</v>
      </c>
      <c r="O51" s="2"/>
    </row>
    <row r="52" spans="1:15" x14ac:dyDescent="0.25">
      <c r="A52" s="9"/>
      <c r="B52" s="257"/>
      <c r="C52" s="257"/>
      <c r="D52" s="257"/>
      <c r="E52" s="257"/>
      <c r="F52" s="258"/>
      <c r="G52" s="276"/>
      <c r="H52" s="277"/>
      <c r="I52" s="276"/>
      <c r="J52" s="277"/>
      <c r="K52" s="276"/>
      <c r="L52" s="277"/>
      <c r="M52" s="218"/>
      <c r="N52" s="218"/>
      <c r="O52" s="2"/>
    </row>
    <row r="53" spans="1:15" x14ac:dyDescent="0.25">
      <c r="A53" s="14">
        <v>683</v>
      </c>
      <c r="B53" s="253" t="s">
        <v>147</v>
      </c>
      <c r="C53" s="253"/>
      <c r="D53" s="253"/>
      <c r="E53" s="253"/>
      <c r="F53" s="254"/>
      <c r="G53" s="221">
        <v>0</v>
      </c>
      <c r="H53" s="222"/>
      <c r="I53" s="221">
        <v>0</v>
      </c>
      <c r="J53" s="222"/>
      <c r="K53" s="221">
        <v>0</v>
      </c>
      <c r="L53" s="222"/>
      <c r="M53" s="218" t="e">
        <f t="shared" ref="M53" si="15">K53/G53*100</f>
        <v>#DIV/0!</v>
      </c>
      <c r="N53" s="218" t="e">
        <f t="shared" ref="N53" si="16">K53/I53*100</f>
        <v>#DIV/0!</v>
      </c>
      <c r="O53" s="2"/>
    </row>
    <row r="54" spans="1:15" ht="15.75" thickBot="1" x14ac:dyDescent="0.3">
      <c r="A54" s="21"/>
      <c r="B54" s="255"/>
      <c r="C54" s="255"/>
      <c r="D54" s="255"/>
      <c r="E54" s="255"/>
      <c r="F54" s="256"/>
      <c r="G54" s="223"/>
      <c r="H54" s="224"/>
      <c r="I54" s="223"/>
      <c r="J54" s="224"/>
      <c r="K54" s="223"/>
      <c r="L54" s="224"/>
      <c r="M54" s="218"/>
      <c r="N54" s="218"/>
      <c r="O54" s="2"/>
    </row>
    <row r="55" spans="1:15" ht="15.75" thickBot="1" x14ac:dyDescent="0.3">
      <c r="A55" s="46">
        <v>7</v>
      </c>
      <c r="B55" s="238" t="s">
        <v>153</v>
      </c>
      <c r="C55" s="238"/>
      <c r="D55" s="238"/>
      <c r="E55" s="238"/>
      <c r="F55" s="239"/>
      <c r="G55" s="210">
        <v>0</v>
      </c>
      <c r="H55" s="211"/>
      <c r="I55" s="210">
        <v>0</v>
      </c>
      <c r="J55" s="211"/>
      <c r="K55" s="210">
        <v>0</v>
      </c>
      <c r="L55" s="211"/>
      <c r="M55" s="49" t="e">
        <f>K55/G55*100</f>
        <v>#DIV/0!</v>
      </c>
      <c r="N55" s="49" t="e">
        <f>K55/I55*100</f>
        <v>#DIV/0!</v>
      </c>
    </row>
    <row r="56" spans="1:15" x14ac:dyDescent="0.25">
      <c r="A56" s="71">
        <v>72</v>
      </c>
      <c r="B56" s="282" t="s">
        <v>150</v>
      </c>
      <c r="C56" s="282"/>
      <c r="D56" s="282"/>
      <c r="E56" s="282"/>
      <c r="F56" s="283"/>
      <c r="G56" s="284">
        <v>0</v>
      </c>
      <c r="H56" s="285"/>
      <c r="I56" s="284">
        <v>0</v>
      </c>
      <c r="J56" s="285"/>
      <c r="K56" s="284">
        <v>0</v>
      </c>
      <c r="L56" s="285"/>
      <c r="M56" s="217" t="e">
        <f>K56/G56*100</f>
        <v>#DIV/0!</v>
      </c>
      <c r="N56" s="217" t="e">
        <f>K56/I56*100</f>
        <v>#DIV/0!</v>
      </c>
    </row>
    <row r="57" spans="1:15" x14ac:dyDescent="0.25">
      <c r="A57" s="9"/>
      <c r="B57" s="257"/>
      <c r="C57" s="257"/>
      <c r="D57" s="257"/>
      <c r="E57" s="257"/>
      <c r="F57" s="258"/>
      <c r="G57" s="276"/>
      <c r="H57" s="277"/>
      <c r="I57" s="276"/>
      <c r="J57" s="277"/>
      <c r="K57" s="276"/>
      <c r="L57" s="277"/>
      <c r="M57" s="218"/>
      <c r="N57" s="218"/>
      <c r="O57" s="2"/>
    </row>
    <row r="58" spans="1:15" ht="15" customHeight="1" x14ac:dyDescent="0.25">
      <c r="A58" s="10">
        <v>721</v>
      </c>
      <c r="B58" s="4" t="s">
        <v>151</v>
      </c>
      <c r="C58" s="4"/>
      <c r="D58" s="4"/>
      <c r="E58" s="4"/>
      <c r="F58" s="11"/>
      <c r="G58" s="270">
        <v>0</v>
      </c>
      <c r="H58" s="271"/>
      <c r="I58" s="270">
        <v>0</v>
      </c>
      <c r="J58" s="271"/>
      <c r="K58" s="270">
        <v>0</v>
      </c>
      <c r="L58" s="271"/>
      <c r="M58" s="95" t="e">
        <f>K58/G58*100</f>
        <v>#DIV/0!</v>
      </c>
      <c r="N58" s="95" t="e">
        <f>K58/I58*100</f>
        <v>#DIV/0!</v>
      </c>
      <c r="O58" s="2"/>
    </row>
    <row r="59" spans="1:15" ht="15.75" thickBot="1" x14ac:dyDescent="0.3">
      <c r="A59" s="12">
        <v>7211</v>
      </c>
      <c r="B59" s="6" t="s">
        <v>152</v>
      </c>
      <c r="C59" s="6"/>
      <c r="D59" s="6"/>
      <c r="E59" s="6"/>
      <c r="F59" s="13"/>
      <c r="G59" s="280">
        <v>0</v>
      </c>
      <c r="H59" s="281"/>
      <c r="I59" s="280">
        <v>0</v>
      </c>
      <c r="J59" s="281"/>
      <c r="K59" s="280">
        <v>0</v>
      </c>
      <c r="L59" s="281"/>
      <c r="M59" s="96" t="e">
        <f t="shared" ref="M59:M64" si="17">K59/G59*100</f>
        <v>#DIV/0!</v>
      </c>
      <c r="N59" s="96" t="e">
        <f t="shared" ref="N59:N64" si="18">K59/I59*100</f>
        <v>#DIV/0!</v>
      </c>
      <c r="O59" s="2"/>
    </row>
    <row r="60" spans="1:15" ht="15.75" thickBot="1" x14ac:dyDescent="0.3">
      <c r="A60" s="46">
        <v>9</v>
      </c>
      <c r="B60" s="47" t="s">
        <v>35</v>
      </c>
      <c r="C60" s="47"/>
      <c r="D60" s="47"/>
      <c r="E60" s="47"/>
      <c r="F60" s="48"/>
      <c r="G60" s="272">
        <v>8812.25</v>
      </c>
      <c r="H60" s="273"/>
      <c r="I60" s="272">
        <v>5500</v>
      </c>
      <c r="J60" s="273"/>
      <c r="K60" s="272">
        <v>12762.3</v>
      </c>
      <c r="L60" s="273"/>
      <c r="M60" s="49">
        <f t="shared" si="17"/>
        <v>144.82453402933416</v>
      </c>
      <c r="N60" s="49">
        <f t="shared" si="18"/>
        <v>232.04181818181814</v>
      </c>
      <c r="O60" s="2"/>
    </row>
    <row r="61" spans="1:15" x14ac:dyDescent="0.25">
      <c r="A61" s="33">
        <v>92</v>
      </c>
      <c r="B61" s="34" t="s">
        <v>39</v>
      </c>
      <c r="C61" s="34"/>
      <c r="D61" s="34"/>
      <c r="E61" s="34"/>
      <c r="F61" s="37"/>
      <c r="G61" s="278">
        <v>8812.25</v>
      </c>
      <c r="H61" s="279"/>
      <c r="I61" s="278">
        <v>5500</v>
      </c>
      <c r="J61" s="279"/>
      <c r="K61" s="278">
        <v>12762.3</v>
      </c>
      <c r="L61" s="279"/>
      <c r="M61" s="94">
        <f t="shared" si="17"/>
        <v>144.82453402933416</v>
      </c>
      <c r="N61" s="94">
        <f t="shared" si="18"/>
        <v>232.04181818181814</v>
      </c>
      <c r="O61" s="2"/>
    </row>
    <row r="62" spans="1:15" x14ac:dyDescent="0.25">
      <c r="A62" s="10">
        <v>922</v>
      </c>
      <c r="B62" s="4" t="s">
        <v>41</v>
      </c>
      <c r="C62" s="4"/>
      <c r="D62" s="4"/>
      <c r="E62" s="4"/>
      <c r="F62" s="11"/>
      <c r="G62" s="270">
        <v>8812.25</v>
      </c>
      <c r="H62" s="271"/>
      <c r="I62" s="270">
        <v>5500</v>
      </c>
      <c r="J62" s="271"/>
      <c r="K62" s="270">
        <v>12762.3</v>
      </c>
      <c r="L62" s="271"/>
      <c r="M62" s="95">
        <f t="shared" si="17"/>
        <v>144.82453402933416</v>
      </c>
      <c r="N62" s="95">
        <f t="shared" si="18"/>
        <v>232.04181818181814</v>
      </c>
      <c r="O62" s="2"/>
    </row>
    <row r="63" spans="1:15" ht="15.75" thickBot="1" x14ac:dyDescent="0.3">
      <c r="A63" s="15">
        <v>9221</v>
      </c>
      <c r="B63" s="7" t="s">
        <v>40</v>
      </c>
      <c r="C63" s="19"/>
      <c r="D63" s="19"/>
      <c r="E63" s="19"/>
      <c r="F63" s="20"/>
      <c r="G63" s="236">
        <v>8812.25</v>
      </c>
      <c r="H63" s="237"/>
      <c r="I63" s="227">
        <v>5500</v>
      </c>
      <c r="J63" s="228"/>
      <c r="K63" s="236">
        <v>12762.3</v>
      </c>
      <c r="L63" s="237"/>
      <c r="M63" s="96">
        <f t="shared" si="17"/>
        <v>144.82453402933416</v>
      </c>
      <c r="N63" s="96">
        <f t="shared" si="18"/>
        <v>232.04181818181814</v>
      </c>
      <c r="O63" s="2"/>
    </row>
    <row r="64" spans="1:15" ht="15.75" thickBot="1" x14ac:dyDescent="0.3">
      <c r="A64" s="234" t="s">
        <v>44</v>
      </c>
      <c r="B64" s="234"/>
      <c r="C64" s="234"/>
      <c r="D64" s="234"/>
      <c r="E64" s="234"/>
      <c r="F64" s="234"/>
      <c r="G64" s="235">
        <f>G12+G60</f>
        <v>523834.65</v>
      </c>
      <c r="H64" s="235"/>
      <c r="I64" s="235">
        <f>SUM(I60,I55,I12)</f>
        <v>1135487.1499999999</v>
      </c>
      <c r="J64" s="235"/>
      <c r="K64" s="235">
        <f>K12+K60</f>
        <v>589267.79</v>
      </c>
      <c r="L64" s="235"/>
      <c r="M64" s="49">
        <f t="shared" si="17"/>
        <v>112.49118209343349</v>
      </c>
      <c r="N64" s="49">
        <f t="shared" si="18"/>
        <v>51.895593006050319</v>
      </c>
      <c r="O64" s="2"/>
    </row>
    <row r="65" spans="1:15" ht="15.75" thickBot="1" x14ac:dyDescent="0.3">
      <c r="G65" s="28"/>
      <c r="H65" s="28"/>
      <c r="I65" s="28"/>
      <c r="J65" s="28"/>
      <c r="K65" s="28"/>
      <c r="L65" s="28"/>
      <c r="M65" s="38"/>
      <c r="N65" s="28"/>
      <c r="O65" s="2"/>
    </row>
    <row r="66" spans="1:15" ht="15.75" thickBot="1" x14ac:dyDescent="0.3">
      <c r="A66" s="46">
        <v>3</v>
      </c>
      <c r="B66" s="238" t="s">
        <v>45</v>
      </c>
      <c r="C66" s="238"/>
      <c r="D66" s="238"/>
      <c r="E66" s="238"/>
      <c r="F66" s="239"/>
      <c r="G66" s="260">
        <v>504220.08</v>
      </c>
      <c r="H66" s="211"/>
      <c r="I66" s="210">
        <f>I67+I76+I113</f>
        <v>1134887.1499999999</v>
      </c>
      <c r="J66" s="211"/>
      <c r="K66" s="210">
        <f>K67+K76+K108</f>
        <v>567507.63000000012</v>
      </c>
      <c r="L66" s="211"/>
      <c r="M66" s="49">
        <f>K66/G66*100</f>
        <v>112.5515727180084</v>
      </c>
      <c r="N66" s="49">
        <f>K66/I66*100</f>
        <v>50.005644173519826</v>
      </c>
      <c r="O66" s="2"/>
    </row>
    <row r="67" spans="1:15" x14ac:dyDescent="0.25">
      <c r="A67" s="33">
        <v>31</v>
      </c>
      <c r="B67" s="34" t="s">
        <v>47</v>
      </c>
      <c r="C67" s="34"/>
      <c r="D67" s="34"/>
      <c r="E67" s="34"/>
      <c r="F67" s="37"/>
      <c r="G67" s="212">
        <v>453703.19</v>
      </c>
      <c r="H67" s="213"/>
      <c r="I67" s="212">
        <f>I68+I72+I74</f>
        <v>976774.98</v>
      </c>
      <c r="J67" s="213"/>
      <c r="K67" s="212">
        <f>K68+K72+K74</f>
        <v>504281.39000000007</v>
      </c>
      <c r="L67" s="213"/>
      <c r="M67" s="98">
        <f>K67/G67*100</f>
        <v>111.14786078537382</v>
      </c>
      <c r="N67" s="98">
        <f>K67/I67*100</f>
        <v>51.627181318669734</v>
      </c>
      <c r="O67" s="2"/>
    </row>
    <row r="68" spans="1:15" x14ac:dyDescent="0.25">
      <c r="A68" s="10">
        <v>311</v>
      </c>
      <c r="B68" s="4" t="s">
        <v>48</v>
      </c>
      <c r="C68" s="4"/>
      <c r="D68" s="4"/>
      <c r="E68" s="4"/>
      <c r="F68" s="11"/>
      <c r="G68" s="208">
        <v>376258.47</v>
      </c>
      <c r="H68" s="209"/>
      <c r="I68" s="208">
        <f>I69+I71+I70</f>
        <v>810353</v>
      </c>
      <c r="J68" s="209"/>
      <c r="K68" s="208">
        <f>K69+K70+K71</f>
        <v>415381.75000000006</v>
      </c>
      <c r="L68" s="209"/>
      <c r="M68" s="98">
        <f t="shared" ref="M68:M99" si="19">K68/G68*100</f>
        <v>110.39797987803439</v>
      </c>
      <c r="N68" s="98">
        <f t="shared" ref="N68:N99" si="20">K68/I68*100</f>
        <v>51.259358575830539</v>
      </c>
      <c r="O68" s="2"/>
    </row>
    <row r="69" spans="1:15" x14ac:dyDescent="0.25">
      <c r="A69" s="12">
        <v>3111</v>
      </c>
      <c r="B69" s="6" t="s">
        <v>49</v>
      </c>
      <c r="C69" s="6"/>
      <c r="D69" s="4"/>
      <c r="E69" s="4"/>
      <c r="F69" s="11"/>
      <c r="G69" s="214">
        <v>366485.49</v>
      </c>
      <c r="H69" s="215"/>
      <c r="I69" s="214">
        <v>790353</v>
      </c>
      <c r="J69" s="215"/>
      <c r="K69" s="214">
        <v>404494.28</v>
      </c>
      <c r="L69" s="215"/>
      <c r="M69" s="98">
        <f t="shared" si="19"/>
        <v>110.3711582142038</v>
      </c>
      <c r="N69" s="98">
        <f t="shared" si="20"/>
        <v>51.178939031040557</v>
      </c>
      <c r="O69" s="2"/>
    </row>
    <row r="70" spans="1:15" x14ac:dyDescent="0.25">
      <c r="A70" s="12">
        <v>3113</v>
      </c>
      <c r="B70" s="6" t="s">
        <v>148</v>
      </c>
      <c r="C70" s="6"/>
      <c r="D70" s="4"/>
      <c r="E70" s="4"/>
      <c r="F70" s="11"/>
      <c r="G70" s="214">
        <v>9772.98</v>
      </c>
      <c r="H70" s="216"/>
      <c r="I70" s="214">
        <v>10000</v>
      </c>
      <c r="J70" s="216"/>
      <c r="K70" s="214">
        <v>5295.82</v>
      </c>
      <c r="L70" s="216"/>
      <c r="M70" s="98">
        <f t="shared" si="19"/>
        <v>54.188384709679141</v>
      </c>
      <c r="N70" s="98">
        <f t="shared" si="20"/>
        <v>52.958199999999998</v>
      </c>
      <c r="O70" s="2"/>
    </row>
    <row r="71" spans="1:15" x14ac:dyDescent="0.25">
      <c r="A71" s="12">
        <v>3114</v>
      </c>
      <c r="B71" s="6" t="s">
        <v>179</v>
      </c>
      <c r="C71" s="6"/>
      <c r="D71" s="4"/>
      <c r="E71" s="4"/>
      <c r="F71" s="11"/>
      <c r="G71" s="214">
        <v>0</v>
      </c>
      <c r="H71" s="220"/>
      <c r="I71" s="214">
        <v>10000</v>
      </c>
      <c r="J71" s="220"/>
      <c r="K71" s="214">
        <v>5591.65</v>
      </c>
      <c r="L71" s="220"/>
      <c r="M71" s="114" t="e">
        <f>K71/G71*100</f>
        <v>#DIV/0!</v>
      </c>
      <c r="N71" s="114">
        <f>K71/I71*100</f>
        <v>55.916499999999992</v>
      </c>
      <c r="O71" s="2"/>
    </row>
    <row r="72" spans="1:15" x14ac:dyDescent="0.25">
      <c r="A72" s="10">
        <v>312</v>
      </c>
      <c r="B72" s="4" t="s">
        <v>50</v>
      </c>
      <c r="C72" s="4"/>
      <c r="D72" s="4"/>
      <c r="E72" s="4"/>
      <c r="F72" s="11"/>
      <c r="G72" s="208">
        <v>15362.02</v>
      </c>
      <c r="H72" s="209"/>
      <c r="I72" s="208">
        <v>32700</v>
      </c>
      <c r="J72" s="209"/>
      <c r="K72" s="208">
        <v>20361.59</v>
      </c>
      <c r="L72" s="209"/>
      <c r="M72" s="98">
        <f>K72/G72*100</f>
        <v>132.5450038471503</v>
      </c>
      <c r="N72" s="98">
        <f t="shared" si="20"/>
        <v>62.267859327217124</v>
      </c>
      <c r="O72" s="2"/>
    </row>
    <row r="73" spans="1:15" x14ac:dyDescent="0.25">
      <c r="A73" s="12">
        <v>3121</v>
      </c>
      <c r="B73" s="6" t="s">
        <v>50</v>
      </c>
      <c r="C73" s="6"/>
      <c r="D73" s="6"/>
      <c r="E73" s="4"/>
      <c r="F73" s="11"/>
      <c r="G73" s="214">
        <v>15362.02</v>
      </c>
      <c r="H73" s="215"/>
      <c r="I73" s="214">
        <v>32700</v>
      </c>
      <c r="J73" s="215"/>
      <c r="K73" s="214">
        <v>20361.59</v>
      </c>
      <c r="L73" s="215"/>
      <c r="M73" s="98">
        <f t="shared" si="19"/>
        <v>132.5450038471503</v>
      </c>
      <c r="N73" s="98">
        <f t="shared" si="20"/>
        <v>62.267859327217124</v>
      </c>
      <c r="O73" s="2"/>
    </row>
    <row r="74" spans="1:15" x14ac:dyDescent="0.25">
      <c r="A74" s="10">
        <v>313</v>
      </c>
      <c r="B74" s="4" t="s">
        <v>51</v>
      </c>
      <c r="C74" s="4"/>
      <c r="D74" s="4"/>
      <c r="E74" s="4"/>
      <c r="F74" s="11"/>
      <c r="G74" s="208">
        <v>62082.7</v>
      </c>
      <c r="H74" s="209"/>
      <c r="I74" s="208">
        <v>133721.98000000001</v>
      </c>
      <c r="J74" s="209"/>
      <c r="K74" s="208">
        <v>68538.05</v>
      </c>
      <c r="L74" s="209"/>
      <c r="M74" s="98">
        <f t="shared" si="19"/>
        <v>110.39798526803763</v>
      </c>
      <c r="N74" s="98">
        <f t="shared" si="20"/>
        <v>51.254139371851956</v>
      </c>
      <c r="O74" s="2"/>
    </row>
    <row r="75" spans="1:15" x14ac:dyDescent="0.25">
      <c r="A75" s="12">
        <v>3132</v>
      </c>
      <c r="B75" s="6" t="s">
        <v>52</v>
      </c>
      <c r="C75" s="6"/>
      <c r="D75" s="6"/>
      <c r="E75" s="6"/>
      <c r="F75" s="13"/>
      <c r="G75" s="214">
        <v>62082.7</v>
      </c>
      <c r="H75" s="215"/>
      <c r="I75" s="214">
        <v>133721.98000000001</v>
      </c>
      <c r="J75" s="215"/>
      <c r="K75" s="214">
        <v>68538.05</v>
      </c>
      <c r="L75" s="215"/>
      <c r="M75" s="98">
        <f t="shared" si="19"/>
        <v>110.39798526803763</v>
      </c>
      <c r="N75" s="98">
        <f t="shared" si="20"/>
        <v>51.254139371851956</v>
      </c>
      <c r="O75" s="2"/>
    </row>
    <row r="76" spans="1:15" x14ac:dyDescent="0.25">
      <c r="A76" s="17">
        <v>32</v>
      </c>
      <c r="B76" s="5" t="s">
        <v>53</v>
      </c>
      <c r="C76" s="5"/>
      <c r="D76" s="5"/>
      <c r="E76" s="5"/>
      <c r="F76" s="18"/>
      <c r="G76" s="225">
        <v>50296.89</v>
      </c>
      <c r="H76" s="226"/>
      <c r="I76" s="225">
        <f>SUM(I77,I82,I89,I99)</f>
        <v>157905.16999999998</v>
      </c>
      <c r="J76" s="226"/>
      <c r="K76" s="225">
        <f>K77+K82+K89+K99</f>
        <v>62036.479999999996</v>
      </c>
      <c r="L76" s="226"/>
      <c r="M76" s="98">
        <f t="shared" si="19"/>
        <v>123.34058825505912</v>
      </c>
      <c r="N76" s="98">
        <f t="shared" si="20"/>
        <v>39.287174701119667</v>
      </c>
      <c r="O76" s="2"/>
    </row>
    <row r="77" spans="1:15" x14ac:dyDescent="0.25">
      <c r="A77" s="10">
        <v>321</v>
      </c>
      <c r="B77" s="4" t="s">
        <v>54</v>
      </c>
      <c r="C77" s="4"/>
      <c r="D77" s="4"/>
      <c r="E77" s="4"/>
      <c r="F77" s="11"/>
      <c r="G77" s="208">
        <v>34119.370000000003</v>
      </c>
      <c r="H77" s="209"/>
      <c r="I77" s="208">
        <f>I78+I79+I80</f>
        <v>65910.259999999995</v>
      </c>
      <c r="J77" s="209"/>
      <c r="K77" s="208">
        <f>K78+K79+K80</f>
        <v>36954.93</v>
      </c>
      <c r="L77" s="209"/>
      <c r="M77" s="98">
        <f t="shared" si="19"/>
        <v>108.31070444735644</v>
      </c>
      <c r="N77" s="98">
        <f t="shared" si="20"/>
        <v>56.068554425365647</v>
      </c>
      <c r="O77" s="2"/>
    </row>
    <row r="78" spans="1:15" x14ac:dyDescent="0.25">
      <c r="A78" s="12">
        <v>3211</v>
      </c>
      <c r="B78" s="6" t="s">
        <v>55</v>
      </c>
      <c r="C78" s="6"/>
      <c r="D78" s="6"/>
      <c r="E78" s="6"/>
      <c r="F78" s="13"/>
      <c r="G78" s="214">
        <v>706</v>
      </c>
      <c r="H78" s="215"/>
      <c r="I78" s="214">
        <v>4361.2</v>
      </c>
      <c r="J78" s="215"/>
      <c r="K78" s="214">
        <v>2876.86</v>
      </c>
      <c r="L78" s="215"/>
      <c r="M78" s="98">
        <f t="shared" si="19"/>
        <v>407.48725212464592</v>
      </c>
      <c r="N78" s="98">
        <f t="shared" si="20"/>
        <v>65.964872053563255</v>
      </c>
      <c r="O78" s="2"/>
    </row>
    <row r="79" spans="1:15" x14ac:dyDescent="0.25">
      <c r="A79" s="12">
        <v>3212</v>
      </c>
      <c r="B79" s="6" t="s">
        <v>56</v>
      </c>
      <c r="C79" s="6"/>
      <c r="D79" s="6"/>
      <c r="E79" s="6"/>
      <c r="F79" s="13"/>
      <c r="G79" s="214">
        <v>33413.370000000003</v>
      </c>
      <c r="H79" s="215"/>
      <c r="I79" s="214">
        <v>60949.06</v>
      </c>
      <c r="J79" s="215"/>
      <c r="K79" s="214">
        <v>33703.07</v>
      </c>
      <c r="L79" s="215"/>
      <c r="M79" s="98">
        <f t="shared" si="19"/>
        <v>100.86701820259374</v>
      </c>
      <c r="N79" s="98">
        <f t="shared" si="20"/>
        <v>55.297112047339205</v>
      </c>
      <c r="O79" s="2"/>
    </row>
    <row r="80" spans="1:15" x14ac:dyDescent="0.25">
      <c r="A80" s="12">
        <v>3213</v>
      </c>
      <c r="B80" s="6" t="s">
        <v>57</v>
      </c>
      <c r="C80" s="6"/>
      <c r="D80" s="6"/>
      <c r="E80" s="6"/>
      <c r="F80" s="13"/>
      <c r="G80" s="214">
        <v>0</v>
      </c>
      <c r="H80" s="215"/>
      <c r="I80" s="214">
        <v>600</v>
      </c>
      <c r="J80" s="215"/>
      <c r="K80" s="214">
        <v>375</v>
      </c>
      <c r="L80" s="215"/>
      <c r="M80" s="98" t="e">
        <f t="shared" si="19"/>
        <v>#DIV/0!</v>
      </c>
      <c r="N80" s="98">
        <f t="shared" si="20"/>
        <v>62.5</v>
      </c>
      <c r="O80" s="2"/>
    </row>
    <row r="81" spans="1:15" x14ac:dyDescent="0.25">
      <c r="A81" s="12">
        <v>3214</v>
      </c>
      <c r="B81" s="6" t="s">
        <v>84</v>
      </c>
      <c r="C81" s="6"/>
      <c r="D81" s="6"/>
      <c r="E81" s="6"/>
      <c r="F81" s="13"/>
      <c r="G81" s="214">
        <v>0</v>
      </c>
      <c r="H81" s="215"/>
      <c r="I81" s="214">
        <v>0</v>
      </c>
      <c r="J81" s="215"/>
      <c r="K81" s="214">
        <v>0</v>
      </c>
      <c r="L81" s="215"/>
      <c r="M81" s="98" t="e">
        <f t="shared" si="19"/>
        <v>#DIV/0!</v>
      </c>
      <c r="N81" s="98" t="e">
        <f t="shared" si="20"/>
        <v>#DIV/0!</v>
      </c>
      <c r="O81" s="2"/>
    </row>
    <row r="82" spans="1:15" x14ac:dyDescent="0.25">
      <c r="A82" s="10">
        <v>322</v>
      </c>
      <c r="B82" s="4" t="s">
        <v>58</v>
      </c>
      <c r="C82" s="4"/>
      <c r="D82" s="4"/>
      <c r="E82" s="4"/>
      <c r="F82" s="11"/>
      <c r="G82" s="208">
        <v>6745.84</v>
      </c>
      <c r="H82" s="209"/>
      <c r="I82" s="208">
        <f>I83+I84+I85+I86+I87+I88</f>
        <v>46251.09</v>
      </c>
      <c r="J82" s="209"/>
      <c r="K82" s="208">
        <f>K83+K84+K85+K86</f>
        <v>5994.39</v>
      </c>
      <c r="L82" s="209"/>
      <c r="M82" s="98">
        <f t="shared" si="19"/>
        <v>88.860542200823033</v>
      </c>
      <c r="N82" s="98">
        <f t="shared" si="20"/>
        <v>12.960537794893051</v>
      </c>
      <c r="O82" s="2"/>
    </row>
    <row r="83" spans="1:15" x14ac:dyDescent="0.25">
      <c r="A83" s="12">
        <v>3221</v>
      </c>
      <c r="B83" s="6" t="s">
        <v>59</v>
      </c>
      <c r="C83" s="6"/>
      <c r="D83" s="6"/>
      <c r="E83" s="6"/>
      <c r="F83" s="13"/>
      <c r="G83" s="214">
        <v>1182.8599999999999</v>
      </c>
      <c r="H83" s="215"/>
      <c r="I83" s="214">
        <v>3000</v>
      </c>
      <c r="J83" s="215"/>
      <c r="K83" s="214">
        <v>955.69</v>
      </c>
      <c r="L83" s="215"/>
      <c r="M83" s="98">
        <f t="shared" si="19"/>
        <v>80.794853152528631</v>
      </c>
      <c r="N83" s="98">
        <f t="shared" si="20"/>
        <v>31.856333333333335</v>
      </c>
      <c r="O83" s="2"/>
    </row>
    <row r="84" spans="1:15" x14ac:dyDescent="0.25">
      <c r="A84" s="12">
        <v>3222</v>
      </c>
      <c r="B84" s="6" t="s">
        <v>85</v>
      </c>
      <c r="C84" s="6"/>
      <c r="D84" s="6"/>
      <c r="E84" s="6"/>
      <c r="F84" s="13"/>
      <c r="G84" s="214">
        <v>1954.39</v>
      </c>
      <c r="H84" s="215"/>
      <c r="I84" s="214">
        <v>4451.09</v>
      </c>
      <c r="J84" s="215"/>
      <c r="K84" s="214">
        <v>2505.23</v>
      </c>
      <c r="L84" s="215"/>
      <c r="M84" s="98">
        <f t="shared" si="19"/>
        <v>128.18475329898331</v>
      </c>
      <c r="N84" s="98">
        <f t="shared" si="20"/>
        <v>56.283517071099439</v>
      </c>
      <c r="O84" s="2"/>
    </row>
    <row r="85" spans="1:15" x14ac:dyDescent="0.25">
      <c r="A85" s="12">
        <v>3223</v>
      </c>
      <c r="B85" s="6" t="s">
        <v>60</v>
      </c>
      <c r="C85" s="6"/>
      <c r="D85" s="6"/>
      <c r="E85" s="6"/>
      <c r="F85" s="13"/>
      <c r="G85" s="214">
        <v>2053.66</v>
      </c>
      <c r="H85" s="215"/>
      <c r="I85" s="214">
        <v>34000</v>
      </c>
      <c r="J85" s="215"/>
      <c r="K85" s="214">
        <v>2366.67</v>
      </c>
      <c r="L85" s="215"/>
      <c r="M85" s="98">
        <f t="shared" si="19"/>
        <v>115.24156871147125</v>
      </c>
      <c r="N85" s="98">
        <f t="shared" si="20"/>
        <v>6.9607941176470591</v>
      </c>
      <c r="O85" s="2"/>
    </row>
    <row r="86" spans="1:15" x14ac:dyDescent="0.25">
      <c r="A86" s="12">
        <v>3224</v>
      </c>
      <c r="B86" s="6" t="s">
        <v>61</v>
      </c>
      <c r="C86" s="6"/>
      <c r="D86" s="6"/>
      <c r="E86" s="6"/>
      <c r="F86" s="13"/>
      <c r="G86" s="214">
        <v>1554.93</v>
      </c>
      <c r="H86" s="215"/>
      <c r="I86" s="214">
        <v>3500</v>
      </c>
      <c r="J86" s="215"/>
      <c r="K86" s="214">
        <v>166.8</v>
      </c>
      <c r="L86" s="215"/>
      <c r="M86" s="98">
        <f t="shared" si="19"/>
        <v>10.72717099805136</v>
      </c>
      <c r="N86" s="98">
        <f t="shared" si="20"/>
        <v>4.765714285714286</v>
      </c>
      <c r="O86" s="2"/>
    </row>
    <row r="87" spans="1:15" x14ac:dyDescent="0.25">
      <c r="A87" s="12">
        <v>3225</v>
      </c>
      <c r="B87" s="6" t="s">
        <v>62</v>
      </c>
      <c r="C87" s="6"/>
      <c r="D87" s="6"/>
      <c r="E87" s="6"/>
      <c r="F87" s="13"/>
      <c r="G87" s="214">
        <v>0</v>
      </c>
      <c r="H87" s="215"/>
      <c r="I87" s="214">
        <v>1000</v>
      </c>
      <c r="J87" s="215"/>
      <c r="K87" s="214">
        <v>0</v>
      </c>
      <c r="L87" s="215"/>
      <c r="M87" s="98" t="e">
        <f t="shared" si="19"/>
        <v>#DIV/0!</v>
      </c>
      <c r="N87" s="98">
        <f t="shared" si="20"/>
        <v>0</v>
      </c>
      <c r="O87" s="2"/>
    </row>
    <row r="88" spans="1:15" x14ac:dyDescent="0.25">
      <c r="A88" s="12">
        <v>3227</v>
      </c>
      <c r="B88" s="6" t="s">
        <v>63</v>
      </c>
      <c r="C88" s="6"/>
      <c r="D88" s="6"/>
      <c r="E88" s="6"/>
      <c r="F88" s="13"/>
      <c r="G88" s="214">
        <v>0</v>
      </c>
      <c r="H88" s="215"/>
      <c r="I88" s="214">
        <v>300</v>
      </c>
      <c r="J88" s="215"/>
      <c r="K88" s="214">
        <v>0</v>
      </c>
      <c r="L88" s="215"/>
      <c r="M88" s="98" t="e">
        <f t="shared" si="19"/>
        <v>#DIV/0!</v>
      </c>
      <c r="N88" s="98">
        <f t="shared" si="20"/>
        <v>0</v>
      </c>
      <c r="O88" s="2"/>
    </row>
    <row r="89" spans="1:15" x14ac:dyDescent="0.25">
      <c r="A89" s="10">
        <v>323</v>
      </c>
      <c r="B89" s="4" t="s">
        <v>64</v>
      </c>
      <c r="C89" s="4"/>
      <c r="D89" s="4"/>
      <c r="E89" s="4"/>
      <c r="F89" s="11"/>
      <c r="G89" s="208">
        <v>8243.14</v>
      </c>
      <c r="H89" s="209"/>
      <c r="I89" s="208">
        <f>I90+I91+I93+I94+I95+I96+I98+I97</f>
        <v>29085.02</v>
      </c>
      <c r="J89" s="209"/>
      <c r="K89" s="208">
        <f>K90+K91+K93+K94+K96+K97+K98</f>
        <v>12104.439999999999</v>
      </c>
      <c r="L89" s="209"/>
      <c r="M89" s="98">
        <f t="shared" si="19"/>
        <v>146.84258668420043</v>
      </c>
      <c r="N89" s="98">
        <f t="shared" si="20"/>
        <v>41.617437429989728</v>
      </c>
      <c r="O89" s="2"/>
    </row>
    <row r="90" spans="1:15" x14ac:dyDescent="0.25">
      <c r="A90" s="12">
        <v>3231</v>
      </c>
      <c r="B90" s="6" t="s">
        <v>65</v>
      </c>
      <c r="C90" s="6"/>
      <c r="D90" s="6"/>
      <c r="E90" s="6"/>
      <c r="F90" s="13"/>
      <c r="G90" s="214">
        <v>937.9</v>
      </c>
      <c r="H90" s="215"/>
      <c r="I90" s="214">
        <v>1800</v>
      </c>
      <c r="J90" s="215"/>
      <c r="K90" s="214">
        <v>968.09</v>
      </c>
      <c r="L90" s="215"/>
      <c r="M90" s="98">
        <f t="shared" si="19"/>
        <v>103.21889327220386</v>
      </c>
      <c r="N90" s="98">
        <f t="shared" si="20"/>
        <v>53.782777777777781</v>
      </c>
      <c r="O90" s="2"/>
    </row>
    <row r="91" spans="1:15" x14ac:dyDescent="0.25">
      <c r="A91" s="12">
        <v>3232</v>
      </c>
      <c r="B91" s="6" t="s">
        <v>66</v>
      </c>
      <c r="C91" s="6"/>
      <c r="D91" s="6"/>
      <c r="E91" s="6"/>
      <c r="F91" s="13"/>
      <c r="G91" s="214">
        <v>87.5</v>
      </c>
      <c r="H91" s="215"/>
      <c r="I91" s="214">
        <v>2900</v>
      </c>
      <c r="J91" s="215"/>
      <c r="K91" s="214">
        <v>1403</v>
      </c>
      <c r="L91" s="215"/>
      <c r="M91" s="98">
        <f t="shared" si="19"/>
        <v>1603.4285714285716</v>
      </c>
      <c r="N91" s="98">
        <f t="shared" si="20"/>
        <v>48.379310344827587</v>
      </c>
      <c r="O91" s="2"/>
    </row>
    <row r="92" spans="1:15" x14ac:dyDescent="0.25">
      <c r="A92" s="12">
        <v>3233</v>
      </c>
      <c r="B92" s="6" t="s">
        <v>87</v>
      </c>
      <c r="C92" s="6"/>
      <c r="D92" s="6"/>
      <c r="E92" s="6"/>
      <c r="F92" s="13"/>
      <c r="G92" s="214">
        <v>0</v>
      </c>
      <c r="H92" s="215"/>
      <c r="I92" s="214">
        <v>0</v>
      </c>
      <c r="J92" s="215"/>
      <c r="K92" s="214">
        <v>0</v>
      </c>
      <c r="L92" s="215"/>
      <c r="M92" s="98" t="e">
        <f t="shared" si="19"/>
        <v>#DIV/0!</v>
      </c>
      <c r="N92" s="98" t="e">
        <f t="shared" si="20"/>
        <v>#DIV/0!</v>
      </c>
      <c r="O92" s="2"/>
    </row>
    <row r="93" spans="1:15" x14ac:dyDescent="0.25">
      <c r="A93" s="12">
        <v>3234</v>
      </c>
      <c r="B93" s="6" t="s">
        <v>86</v>
      </c>
      <c r="C93" s="6"/>
      <c r="D93" s="6"/>
      <c r="E93" s="6"/>
      <c r="F93" s="13"/>
      <c r="G93" s="214">
        <v>2205.6799999999998</v>
      </c>
      <c r="H93" s="215"/>
      <c r="I93" s="214">
        <v>4000</v>
      </c>
      <c r="J93" s="215"/>
      <c r="K93" s="214">
        <v>2434.98</v>
      </c>
      <c r="L93" s="215"/>
      <c r="M93" s="98">
        <f t="shared" si="19"/>
        <v>110.39588698269922</v>
      </c>
      <c r="N93" s="98">
        <f t="shared" si="20"/>
        <v>60.874499999999998</v>
      </c>
      <c r="O93" s="2"/>
    </row>
    <row r="94" spans="1:15" x14ac:dyDescent="0.25">
      <c r="A94" s="12">
        <v>3235</v>
      </c>
      <c r="B94" s="6" t="s">
        <v>67</v>
      </c>
      <c r="C94" s="6"/>
      <c r="D94" s="6"/>
      <c r="E94" s="6"/>
      <c r="F94" s="13"/>
      <c r="G94" s="214">
        <v>662.74</v>
      </c>
      <c r="H94" s="215"/>
      <c r="I94" s="214">
        <v>8360</v>
      </c>
      <c r="J94" s="215"/>
      <c r="K94" s="214">
        <v>2858.75</v>
      </c>
      <c r="L94" s="215"/>
      <c r="M94" s="98">
        <f t="shared" si="19"/>
        <v>431.35317017231489</v>
      </c>
      <c r="N94" s="98">
        <f t="shared" si="20"/>
        <v>34.195574162679428</v>
      </c>
      <c r="O94" s="2"/>
    </row>
    <row r="95" spans="1:15" x14ac:dyDescent="0.25">
      <c r="A95" s="12">
        <v>3236</v>
      </c>
      <c r="B95" s="6" t="s">
        <v>68</v>
      </c>
      <c r="C95" s="6"/>
      <c r="D95" s="6"/>
      <c r="E95" s="6"/>
      <c r="F95" s="13"/>
      <c r="G95" s="214">
        <v>1821.04</v>
      </c>
      <c r="H95" s="215"/>
      <c r="I95" s="214">
        <v>3000</v>
      </c>
      <c r="J95" s="215"/>
      <c r="K95" s="214">
        <v>0</v>
      </c>
      <c r="L95" s="215"/>
      <c r="M95" s="98">
        <f t="shared" si="19"/>
        <v>0</v>
      </c>
      <c r="N95" s="98">
        <f t="shared" si="20"/>
        <v>0</v>
      </c>
      <c r="O95" s="2"/>
    </row>
    <row r="96" spans="1:15" x14ac:dyDescent="0.25">
      <c r="A96" s="12">
        <v>3237</v>
      </c>
      <c r="B96" s="6" t="s">
        <v>69</v>
      </c>
      <c r="C96" s="6"/>
      <c r="D96" s="6"/>
      <c r="E96" s="6"/>
      <c r="F96" s="13"/>
      <c r="G96" s="214">
        <v>810.66</v>
      </c>
      <c r="H96" s="215"/>
      <c r="I96" s="214">
        <v>3925.02</v>
      </c>
      <c r="J96" s="215"/>
      <c r="K96" s="214">
        <v>2555.66</v>
      </c>
      <c r="L96" s="215"/>
      <c r="M96" s="98">
        <f t="shared" si="19"/>
        <v>315.2567044136876</v>
      </c>
      <c r="N96" s="98">
        <f t="shared" si="20"/>
        <v>65.112024906879455</v>
      </c>
      <c r="O96" s="2"/>
    </row>
    <row r="97" spans="1:15" x14ac:dyDescent="0.25">
      <c r="A97" s="12">
        <v>3238</v>
      </c>
      <c r="B97" s="6" t="s">
        <v>70</v>
      </c>
      <c r="C97" s="6"/>
      <c r="D97" s="6"/>
      <c r="E97" s="6"/>
      <c r="F97" s="13"/>
      <c r="G97" s="214">
        <v>1453.99</v>
      </c>
      <c r="H97" s="215"/>
      <c r="I97" s="214">
        <v>2800</v>
      </c>
      <c r="J97" s="215"/>
      <c r="K97" s="214">
        <v>1415.21</v>
      </c>
      <c r="L97" s="215"/>
      <c r="M97" s="98">
        <f t="shared" si="19"/>
        <v>97.332856484570058</v>
      </c>
      <c r="N97" s="98">
        <f t="shared" si="20"/>
        <v>50.543214285714285</v>
      </c>
      <c r="O97" s="2"/>
    </row>
    <row r="98" spans="1:15" x14ac:dyDescent="0.25">
      <c r="A98" s="12">
        <v>3239</v>
      </c>
      <c r="B98" s="6" t="s">
        <v>71</v>
      </c>
      <c r="C98" s="6"/>
      <c r="D98" s="6"/>
      <c r="E98" s="6"/>
      <c r="F98" s="13"/>
      <c r="G98" s="214">
        <v>263.63</v>
      </c>
      <c r="H98" s="215"/>
      <c r="I98" s="214">
        <v>2300</v>
      </c>
      <c r="J98" s="215"/>
      <c r="K98" s="214">
        <v>468.75</v>
      </c>
      <c r="L98" s="215"/>
      <c r="M98" s="98">
        <f t="shared" si="19"/>
        <v>177.80601600728295</v>
      </c>
      <c r="N98" s="98">
        <f t="shared" si="20"/>
        <v>20.380434782608695</v>
      </c>
      <c r="O98" s="2"/>
    </row>
    <row r="99" spans="1:15" x14ac:dyDescent="0.25">
      <c r="A99" s="10">
        <v>329</v>
      </c>
      <c r="B99" s="4" t="s">
        <v>72</v>
      </c>
      <c r="C99" s="4"/>
      <c r="D99" s="4"/>
      <c r="E99" s="4"/>
      <c r="F99" s="11"/>
      <c r="G99" s="208">
        <v>1188.54</v>
      </c>
      <c r="H99" s="209"/>
      <c r="I99" s="208">
        <f>I102+I103+I104+I107+I105</f>
        <v>16658.8</v>
      </c>
      <c r="J99" s="209"/>
      <c r="K99" s="208">
        <f>K102+K104+K107</f>
        <v>6982.7199999999993</v>
      </c>
      <c r="L99" s="209"/>
      <c r="M99" s="98">
        <f t="shared" si="19"/>
        <v>587.50399649990743</v>
      </c>
      <c r="N99" s="98">
        <f t="shared" si="20"/>
        <v>41.916104401277401</v>
      </c>
      <c r="O99" s="2"/>
    </row>
    <row r="100" spans="1:15" x14ac:dyDescent="0.25">
      <c r="A100" s="15">
        <v>3291</v>
      </c>
      <c r="B100" s="262" t="s">
        <v>73</v>
      </c>
      <c r="C100" s="262"/>
      <c r="D100" s="262"/>
      <c r="E100" s="262"/>
      <c r="F100" s="263"/>
      <c r="G100" s="241">
        <v>0</v>
      </c>
      <c r="H100" s="242"/>
      <c r="I100" s="241">
        <v>0</v>
      </c>
      <c r="J100" s="242"/>
      <c r="K100" s="241">
        <v>0</v>
      </c>
      <c r="L100" s="242"/>
      <c r="M100" s="229" t="e">
        <f>K100/G100*100</f>
        <v>#DIV/0!</v>
      </c>
      <c r="N100" s="229" t="e">
        <f>K100/I100*100</f>
        <v>#DIV/0!</v>
      </c>
      <c r="O100" s="2"/>
    </row>
    <row r="101" spans="1:15" x14ac:dyDescent="0.25">
      <c r="A101" s="23"/>
      <c r="B101" s="262"/>
      <c r="C101" s="262"/>
      <c r="D101" s="262"/>
      <c r="E101" s="262"/>
      <c r="F101" s="263"/>
      <c r="G101" s="243"/>
      <c r="H101" s="244"/>
      <c r="I101" s="243"/>
      <c r="J101" s="244"/>
      <c r="K101" s="243"/>
      <c r="L101" s="244"/>
      <c r="M101" s="230"/>
      <c r="N101" s="230"/>
      <c r="O101" s="2"/>
    </row>
    <row r="102" spans="1:15" x14ac:dyDescent="0.25">
      <c r="A102" s="12">
        <v>3292</v>
      </c>
      <c r="B102" s="6" t="s">
        <v>74</v>
      </c>
      <c r="C102" s="6"/>
      <c r="D102" s="6"/>
      <c r="E102" s="6"/>
      <c r="F102" s="13"/>
      <c r="G102" s="214">
        <v>15.55</v>
      </c>
      <c r="H102" s="215"/>
      <c r="I102" s="214">
        <v>50</v>
      </c>
      <c r="J102" s="215"/>
      <c r="K102" s="219">
        <v>5.03</v>
      </c>
      <c r="L102" s="219"/>
      <c r="M102" s="39">
        <f>K102/G102*100</f>
        <v>32.347266881028943</v>
      </c>
      <c r="N102" s="39">
        <f>K102/I102*100</f>
        <v>10.06</v>
      </c>
      <c r="O102" s="2"/>
    </row>
    <row r="103" spans="1:15" x14ac:dyDescent="0.25">
      <c r="A103" s="12">
        <v>3293</v>
      </c>
      <c r="B103" s="6" t="s">
        <v>75</v>
      </c>
      <c r="C103" s="6"/>
      <c r="D103" s="6"/>
      <c r="E103" s="6"/>
      <c r="F103" s="13"/>
      <c r="G103" s="214">
        <v>0</v>
      </c>
      <c r="H103" s="215"/>
      <c r="I103" s="214">
        <v>1000</v>
      </c>
      <c r="J103" s="215"/>
      <c r="K103" s="219">
        <v>0</v>
      </c>
      <c r="L103" s="219"/>
      <c r="M103" s="39" t="e">
        <f t="shared" ref="M103:M107" si="21">K103/G103*100</f>
        <v>#DIV/0!</v>
      </c>
      <c r="N103" s="39">
        <f t="shared" ref="N103:N107" si="22">K103/I103*100</f>
        <v>0</v>
      </c>
      <c r="O103" s="2"/>
    </row>
    <row r="104" spans="1:15" x14ac:dyDescent="0.25">
      <c r="A104" s="12">
        <v>3294</v>
      </c>
      <c r="B104" s="6" t="s">
        <v>171</v>
      </c>
      <c r="C104" s="6"/>
      <c r="D104" s="6"/>
      <c r="E104" s="6"/>
      <c r="F104" s="13"/>
      <c r="G104" s="214">
        <v>0</v>
      </c>
      <c r="H104" s="220"/>
      <c r="I104" s="214">
        <v>150</v>
      </c>
      <c r="J104" s="220"/>
      <c r="K104" s="214">
        <v>140</v>
      </c>
      <c r="L104" s="220"/>
      <c r="M104" s="39" t="e">
        <f t="shared" si="21"/>
        <v>#DIV/0!</v>
      </c>
      <c r="N104" s="39">
        <f t="shared" si="22"/>
        <v>93.333333333333329</v>
      </c>
      <c r="O104" s="2"/>
    </row>
    <row r="105" spans="1:15" x14ac:dyDescent="0.25">
      <c r="A105" s="12">
        <v>3295</v>
      </c>
      <c r="B105" s="6" t="s">
        <v>76</v>
      </c>
      <c r="C105" s="6"/>
      <c r="D105" s="6"/>
      <c r="E105" s="6"/>
      <c r="F105" s="13"/>
      <c r="G105" s="214">
        <v>0</v>
      </c>
      <c r="H105" s="215"/>
      <c r="I105" s="214">
        <v>1000</v>
      </c>
      <c r="J105" s="215"/>
      <c r="K105" s="219">
        <v>0</v>
      </c>
      <c r="L105" s="219"/>
      <c r="M105" s="39" t="e">
        <f t="shared" si="21"/>
        <v>#DIV/0!</v>
      </c>
      <c r="N105" s="39">
        <f t="shared" si="22"/>
        <v>0</v>
      </c>
      <c r="O105" s="2"/>
    </row>
    <row r="106" spans="1:15" x14ac:dyDescent="0.25">
      <c r="A106" s="12">
        <v>3296</v>
      </c>
      <c r="B106" s="6" t="s">
        <v>77</v>
      </c>
      <c r="C106" s="6"/>
      <c r="D106" s="6"/>
      <c r="E106" s="6"/>
      <c r="F106" s="13"/>
      <c r="G106" s="214">
        <v>0</v>
      </c>
      <c r="H106" s="215"/>
      <c r="I106" s="214">
        <v>0</v>
      </c>
      <c r="J106" s="215"/>
      <c r="K106" s="219">
        <v>0</v>
      </c>
      <c r="L106" s="219"/>
      <c r="M106" s="39" t="e">
        <f t="shared" si="21"/>
        <v>#DIV/0!</v>
      </c>
      <c r="N106" s="39" t="e">
        <f t="shared" si="22"/>
        <v>#DIV/0!</v>
      </c>
      <c r="O106" s="2"/>
    </row>
    <row r="107" spans="1:15" x14ac:dyDescent="0.25">
      <c r="A107" s="12">
        <v>3299</v>
      </c>
      <c r="B107" s="6" t="s">
        <v>72</v>
      </c>
      <c r="C107" s="6"/>
      <c r="D107" s="6"/>
      <c r="E107" s="6"/>
      <c r="F107" s="13"/>
      <c r="G107" s="214">
        <v>1172.99</v>
      </c>
      <c r="H107" s="215"/>
      <c r="I107" s="214">
        <v>14458.8</v>
      </c>
      <c r="J107" s="215"/>
      <c r="K107" s="219">
        <v>6837.69</v>
      </c>
      <c r="L107" s="219"/>
      <c r="M107" s="39">
        <f t="shared" si="21"/>
        <v>582.92824320752948</v>
      </c>
      <c r="N107" s="39">
        <f t="shared" si="22"/>
        <v>47.290854012781139</v>
      </c>
      <c r="O107" s="2"/>
    </row>
    <row r="108" spans="1:15" x14ac:dyDescent="0.25">
      <c r="A108" s="8">
        <v>37</v>
      </c>
      <c r="B108" s="264" t="s">
        <v>118</v>
      </c>
      <c r="C108" s="264"/>
      <c r="D108" s="264"/>
      <c r="E108" s="264"/>
      <c r="F108" s="265"/>
      <c r="G108" s="231">
        <v>0</v>
      </c>
      <c r="H108" s="232"/>
      <c r="I108" s="231">
        <v>0</v>
      </c>
      <c r="J108" s="232"/>
      <c r="K108" s="231">
        <v>1189.76</v>
      </c>
      <c r="L108" s="232"/>
      <c r="M108" s="229" t="e">
        <f>K108/G108*100</f>
        <v>#DIV/0!</v>
      </c>
      <c r="N108" s="229" t="e">
        <f>K108/I108*100</f>
        <v>#DIV/0!</v>
      </c>
      <c r="O108" s="2"/>
    </row>
    <row r="109" spans="1:15" x14ac:dyDescent="0.25">
      <c r="A109" s="33"/>
      <c r="B109" s="266"/>
      <c r="C109" s="266"/>
      <c r="D109" s="266"/>
      <c r="E109" s="266"/>
      <c r="F109" s="267"/>
      <c r="G109" s="212"/>
      <c r="H109" s="233"/>
      <c r="I109" s="212"/>
      <c r="J109" s="233"/>
      <c r="K109" s="212"/>
      <c r="L109" s="233"/>
      <c r="M109" s="230"/>
      <c r="N109" s="230"/>
      <c r="O109" s="2"/>
    </row>
    <row r="110" spans="1:15" x14ac:dyDescent="0.25">
      <c r="A110" s="10">
        <v>372</v>
      </c>
      <c r="B110" s="4" t="s">
        <v>119</v>
      </c>
      <c r="C110" s="4"/>
      <c r="D110" s="4"/>
      <c r="E110" s="4"/>
      <c r="F110" s="11"/>
      <c r="G110" s="208">
        <v>0</v>
      </c>
      <c r="H110" s="209"/>
      <c r="I110" s="208">
        <v>0</v>
      </c>
      <c r="J110" s="209"/>
      <c r="K110" s="208">
        <v>1189.76</v>
      </c>
      <c r="L110" s="209"/>
      <c r="M110" s="39" t="e">
        <f>K110/G110*100</f>
        <v>#DIV/0!</v>
      </c>
      <c r="N110" s="39" t="e">
        <f>K110/I110*100</f>
        <v>#DIV/0!</v>
      </c>
      <c r="O110" s="2"/>
    </row>
    <row r="111" spans="1:15" x14ac:dyDescent="0.25">
      <c r="A111" s="15">
        <v>3721</v>
      </c>
      <c r="B111" s="7" t="s">
        <v>120</v>
      </c>
      <c r="C111" s="7"/>
      <c r="D111" s="7"/>
      <c r="E111" s="7"/>
      <c r="F111" s="24"/>
      <c r="G111" s="241">
        <v>0</v>
      </c>
      <c r="H111" s="259"/>
      <c r="I111" s="241">
        <v>0</v>
      </c>
      <c r="J111" s="259"/>
      <c r="K111" s="241">
        <v>1189.76</v>
      </c>
      <c r="L111" s="259"/>
      <c r="M111" s="39" t="e">
        <f t="shared" ref="M111:M123" si="23">K111/G111*100</f>
        <v>#DIV/0!</v>
      </c>
      <c r="N111" s="39" t="e">
        <f t="shared" ref="N111:N115" si="24">K111/I111*100</f>
        <v>#DIV/0!</v>
      </c>
      <c r="O111" s="2"/>
    </row>
    <row r="112" spans="1:15" x14ac:dyDescent="0.25">
      <c r="A112" s="15">
        <v>3722</v>
      </c>
      <c r="B112" s="7" t="s">
        <v>122</v>
      </c>
      <c r="C112" s="7"/>
      <c r="D112" s="7"/>
      <c r="E112" s="7"/>
      <c r="F112" s="24"/>
      <c r="G112" s="241">
        <v>0</v>
      </c>
      <c r="H112" s="259"/>
      <c r="I112" s="241">
        <v>0</v>
      </c>
      <c r="J112" s="259"/>
      <c r="K112" s="241">
        <v>0</v>
      </c>
      <c r="L112" s="259"/>
      <c r="M112" s="39" t="e">
        <f t="shared" si="23"/>
        <v>#DIV/0!</v>
      </c>
      <c r="N112" s="39" t="e">
        <f t="shared" si="24"/>
        <v>#DIV/0!</v>
      </c>
      <c r="O112" s="2"/>
    </row>
    <row r="113" spans="1:17" x14ac:dyDescent="0.25">
      <c r="A113" s="17">
        <v>38</v>
      </c>
      <c r="B113" s="5" t="s">
        <v>121</v>
      </c>
      <c r="C113" s="5"/>
      <c r="D113" s="5"/>
      <c r="E113" s="5"/>
      <c r="F113" s="18"/>
      <c r="G113" s="225">
        <v>220</v>
      </c>
      <c r="H113" s="226"/>
      <c r="I113" s="225">
        <v>207</v>
      </c>
      <c r="J113" s="226"/>
      <c r="K113" s="225">
        <v>0</v>
      </c>
      <c r="L113" s="226"/>
      <c r="M113" s="39">
        <f t="shared" si="23"/>
        <v>0</v>
      </c>
      <c r="N113" s="39">
        <f t="shared" si="24"/>
        <v>0</v>
      </c>
      <c r="O113" s="2"/>
    </row>
    <row r="114" spans="1:17" x14ac:dyDescent="0.25">
      <c r="A114" s="10">
        <v>381</v>
      </c>
      <c r="B114" s="4" t="s">
        <v>31</v>
      </c>
      <c r="C114" s="4"/>
      <c r="D114" s="4"/>
      <c r="E114" s="4"/>
      <c r="F114" s="11"/>
      <c r="G114" s="208">
        <v>220</v>
      </c>
      <c r="H114" s="209"/>
      <c r="I114" s="208">
        <v>207</v>
      </c>
      <c r="J114" s="209"/>
      <c r="K114" s="208">
        <v>0</v>
      </c>
      <c r="L114" s="209"/>
      <c r="M114" s="39">
        <f t="shared" si="23"/>
        <v>0</v>
      </c>
      <c r="N114" s="39">
        <f t="shared" si="24"/>
        <v>0</v>
      </c>
      <c r="O114" s="2"/>
    </row>
    <row r="115" spans="1:17" ht="15.75" thickBot="1" x14ac:dyDescent="0.3">
      <c r="A115" s="15">
        <v>3812</v>
      </c>
      <c r="B115" s="7" t="s">
        <v>149</v>
      </c>
      <c r="C115" s="7"/>
      <c r="D115" s="7"/>
      <c r="E115" s="7"/>
      <c r="F115" s="24"/>
      <c r="G115" s="241">
        <v>220</v>
      </c>
      <c r="H115" s="259"/>
      <c r="I115" s="241">
        <v>207</v>
      </c>
      <c r="J115" s="259"/>
      <c r="K115" s="241">
        <v>0</v>
      </c>
      <c r="L115" s="259"/>
      <c r="M115" s="97">
        <f t="shared" si="23"/>
        <v>0</v>
      </c>
      <c r="N115" s="39">
        <f t="shared" si="24"/>
        <v>0</v>
      </c>
      <c r="O115" s="2"/>
    </row>
    <row r="116" spans="1:17" ht="15.75" thickBot="1" x14ac:dyDescent="0.3">
      <c r="A116" s="46">
        <v>4</v>
      </c>
      <c r="B116" s="238" t="s">
        <v>83</v>
      </c>
      <c r="C116" s="238"/>
      <c r="D116" s="238"/>
      <c r="E116" s="238"/>
      <c r="F116" s="239"/>
      <c r="G116" s="210">
        <v>0</v>
      </c>
      <c r="H116" s="260"/>
      <c r="I116" s="210">
        <v>600</v>
      </c>
      <c r="J116" s="260"/>
      <c r="K116" s="210">
        <v>0</v>
      </c>
      <c r="L116" s="260"/>
      <c r="M116" s="49" t="e">
        <f t="shared" si="23"/>
        <v>#DIV/0!</v>
      </c>
      <c r="N116" s="49">
        <f>K116/I116*100</f>
        <v>0</v>
      </c>
      <c r="O116" s="2"/>
    </row>
    <row r="117" spans="1:17" x14ac:dyDescent="0.25">
      <c r="A117" s="17">
        <v>42</v>
      </c>
      <c r="B117" s="5" t="s">
        <v>78</v>
      </c>
      <c r="C117" s="5"/>
      <c r="D117" s="5"/>
      <c r="E117" s="5"/>
      <c r="F117" s="18"/>
      <c r="G117" s="225">
        <v>0</v>
      </c>
      <c r="H117" s="226"/>
      <c r="I117" s="225">
        <v>600</v>
      </c>
      <c r="J117" s="226"/>
      <c r="K117" s="225">
        <v>0</v>
      </c>
      <c r="L117" s="226"/>
      <c r="M117" s="39" t="e">
        <f t="shared" si="23"/>
        <v>#DIV/0!</v>
      </c>
      <c r="N117" s="39">
        <f>K117/I117*100</f>
        <v>0</v>
      </c>
      <c r="O117" s="2"/>
    </row>
    <row r="118" spans="1:17" x14ac:dyDescent="0.25">
      <c r="A118" s="10">
        <v>422</v>
      </c>
      <c r="B118" s="4" t="s">
        <v>79</v>
      </c>
      <c r="C118" s="4"/>
      <c r="D118" s="4"/>
      <c r="E118" s="4"/>
      <c r="F118" s="11"/>
      <c r="G118" s="208">
        <v>0</v>
      </c>
      <c r="H118" s="209"/>
      <c r="I118" s="208">
        <f>SUM(I119:J120)</f>
        <v>0</v>
      </c>
      <c r="J118" s="209"/>
      <c r="K118" s="208">
        <v>0</v>
      </c>
      <c r="L118" s="209"/>
      <c r="M118" s="39" t="e">
        <f t="shared" si="23"/>
        <v>#DIV/0!</v>
      </c>
      <c r="N118" s="39" t="e">
        <f t="shared" ref="N118:N122" si="25">K118/I118*100</f>
        <v>#DIV/0!</v>
      </c>
      <c r="O118" s="2"/>
    </row>
    <row r="119" spans="1:17" x14ac:dyDescent="0.25">
      <c r="A119" s="12">
        <v>4221</v>
      </c>
      <c r="B119" s="6" t="s">
        <v>88</v>
      </c>
      <c r="C119" s="6"/>
      <c r="D119" s="6"/>
      <c r="E119" s="6"/>
      <c r="F119" s="13"/>
      <c r="G119" s="214">
        <v>0</v>
      </c>
      <c r="H119" s="215"/>
      <c r="I119" s="214">
        <v>0</v>
      </c>
      <c r="J119" s="215"/>
      <c r="K119" s="214">
        <v>0</v>
      </c>
      <c r="L119" s="215"/>
      <c r="M119" s="39" t="e">
        <f t="shared" si="23"/>
        <v>#DIV/0!</v>
      </c>
      <c r="N119" s="39" t="e">
        <f t="shared" si="25"/>
        <v>#DIV/0!</v>
      </c>
      <c r="O119" s="2"/>
    </row>
    <row r="120" spans="1:17" x14ac:dyDescent="0.25">
      <c r="A120" s="12">
        <v>4227</v>
      </c>
      <c r="B120" s="6" t="s">
        <v>80</v>
      </c>
      <c r="C120" s="6"/>
      <c r="D120" s="6"/>
      <c r="E120" s="6"/>
      <c r="F120" s="13"/>
      <c r="G120" s="214">
        <v>0</v>
      </c>
      <c r="H120" s="215"/>
      <c r="I120" s="214">
        <v>0</v>
      </c>
      <c r="J120" s="215"/>
      <c r="K120" s="214">
        <v>0</v>
      </c>
      <c r="L120" s="215"/>
      <c r="M120" s="39" t="e">
        <f t="shared" si="23"/>
        <v>#DIV/0!</v>
      </c>
      <c r="N120" s="39" t="e">
        <f t="shared" si="25"/>
        <v>#DIV/0!</v>
      </c>
      <c r="O120" s="2"/>
      <c r="Q120" s="28"/>
    </row>
    <row r="121" spans="1:17" x14ac:dyDescent="0.25">
      <c r="A121" s="10">
        <v>424</v>
      </c>
      <c r="B121" s="4" t="s">
        <v>81</v>
      </c>
      <c r="C121" s="4"/>
      <c r="D121" s="4"/>
      <c r="E121" s="4"/>
      <c r="F121" s="11"/>
      <c r="G121" s="208">
        <v>0</v>
      </c>
      <c r="H121" s="209"/>
      <c r="I121" s="208">
        <v>0</v>
      </c>
      <c r="J121" s="209"/>
      <c r="K121" s="208">
        <v>0</v>
      </c>
      <c r="L121" s="209"/>
      <c r="M121" s="39" t="e">
        <f t="shared" si="23"/>
        <v>#DIV/0!</v>
      </c>
      <c r="N121" s="39" t="e">
        <f t="shared" si="25"/>
        <v>#DIV/0!</v>
      </c>
    </row>
    <row r="122" spans="1:17" ht="15.75" thickBot="1" x14ac:dyDescent="0.3">
      <c r="A122" s="25">
        <v>4241</v>
      </c>
      <c r="B122" s="26" t="s">
        <v>82</v>
      </c>
      <c r="C122" s="26"/>
      <c r="D122" s="26"/>
      <c r="E122" s="26"/>
      <c r="F122" s="27"/>
      <c r="G122" s="299">
        <v>0</v>
      </c>
      <c r="H122" s="300"/>
      <c r="I122" s="299">
        <v>600</v>
      </c>
      <c r="J122" s="300"/>
      <c r="K122" s="299">
        <v>0</v>
      </c>
      <c r="L122" s="300"/>
      <c r="M122" s="39" t="e">
        <f t="shared" si="23"/>
        <v>#DIV/0!</v>
      </c>
      <c r="N122" s="39">
        <f t="shared" si="25"/>
        <v>0</v>
      </c>
      <c r="Q122" s="28"/>
    </row>
    <row r="123" spans="1:17" ht="15.75" thickBot="1" x14ac:dyDescent="0.3">
      <c r="A123" s="261" t="s">
        <v>46</v>
      </c>
      <c r="B123" s="261" t="s">
        <v>46</v>
      </c>
      <c r="C123" s="261"/>
      <c r="D123" s="261"/>
      <c r="E123" s="261"/>
      <c r="F123" s="261"/>
      <c r="G123" s="235">
        <v>504220.08</v>
      </c>
      <c r="H123" s="235"/>
      <c r="I123" s="235">
        <f>I66+I116</f>
        <v>1135487.1499999999</v>
      </c>
      <c r="J123" s="235"/>
      <c r="K123" s="235">
        <v>567507.63</v>
      </c>
      <c r="L123" s="235"/>
      <c r="M123" s="49">
        <f t="shared" si="23"/>
        <v>112.55157271800837</v>
      </c>
      <c r="N123" s="66">
        <f>K123/I123*100</f>
        <v>49.979220812846719</v>
      </c>
    </row>
    <row r="124" spans="1:17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</sheetData>
  <customSheetViews>
    <customSheetView guid="{005C429F-8448-44DF-83AD-8A930973E873}">
      <selection activeCell="G12" sqref="G12:L12"/>
      <rowBreaks count="1" manualBreakCount="1">
        <brk id="57" max="16383" man="1"/>
      </rowBreaks>
      <pageMargins left="0.7" right="0.7" top="0.75" bottom="0.75" header="0.3" footer="0.3"/>
      <pageSetup paperSize="9" scale="71" orientation="portrait" r:id="rId1"/>
    </customSheetView>
  </customSheetViews>
  <mergeCells count="351">
    <mergeCell ref="M9:M10"/>
    <mergeCell ref="N9:N10"/>
    <mergeCell ref="B15:F16"/>
    <mergeCell ref="G15:H16"/>
    <mergeCell ref="I15:J16"/>
    <mergeCell ref="G9:H10"/>
    <mergeCell ref="A9:F10"/>
    <mergeCell ref="K9:L10"/>
    <mergeCell ref="N13:N14"/>
    <mergeCell ref="K11:L11"/>
    <mergeCell ref="A11:F11"/>
    <mergeCell ref="I11:J11"/>
    <mergeCell ref="I12:J12"/>
    <mergeCell ref="G12:H12"/>
    <mergeCell ref="G11:H11"/>
    <mergeCell ref="G13:H14"/>
    <mergeCell ref="I9:J10"/>
    <mergeCell ref="M13:M14"/>
    <mergeCell ref="M15:M16"/>
    <mergeCell ref="N15:N16"/>
    <mergeCell ref="K12:L12"/>
    <mergeCell ref="B49:F50"/>
    <mergeCell ref="B47:F48"/>
    <mergeCell ref="G47:H48"/>
    <mergeCell ref="G49:H50"/>
    <mergeCell ref="G27:H27"/>
    <mergeCell ref="B27:F27"/>
    <mergeCell ref="K15:L16"/>
    <mergeCell ref="G30:H31"/>
    <mergeCell ref="K40:L41"/>
    <mergeCell ref="K42:L42"/>
    <mergeCell ref="I40:J41"/>
    <mergeCell ref="B17:F18"/>
    <mergeCell ref="G17:H18"/>
    <mergeCell ref="I17:J18"/>
    <mergeCell ref="K17:L18"/>
    <mergeCell ref="K21:L22"/>
    <mergeCell ref="K39:L39"/>
    <mergeCell ref="G43:H44"/>
    <mergeCell ref="G45:H46"/>
    <mergeCell ref="G42:H42"/>
    <mergeCell ref="B43:F44"/>
    <mergeCell ref="B40:F41"/>
    <mergeCell ref="I42:J42"/>
    <mergeCell ref="I43:J44"/>
    <mergeCell ref="M17:M18"/>
    <mergeCell ref="N17:N18"/>
    <mergeCell ref="G32:H32"/>
    <mergeCell ref="G121:H121"/>
    <mergeCell ref="I121:J121"/>
    <mergeCell ref="K121:L121"/>
    <mergeCell ref="G122:H122"/>
    <mergeCell ref="I122:J122"/>
    <mergeCell ref="K122:L122"/>
    <mergeCell ref="I120:J120"/>
    <mergeCell ref="I92:J92"/>
    <mergeCell ref="I93:J93"/>
    <mergeCell ref="I94:J94"/>
    <mergeCell ref="I95:J95"/>
    <mergeCell ref="I96:J96"/>
    <mergeCell ref="I97:J97"/>
    <mergeCell ref="I98:J98"/>
    <mergeCell ref="I99:J99"/>
    <mergeCell ref="I100:J101"/>
    <mergeCell ref="G95:H95"/>
    <mergeCell ref="K95:L95"/>
    <mergeCell ref="G96:H96"/>
    <mergeCell ref="K96:L96"/>
    <mergeCell ref="G93:H93"/>
    <mergeCell ref="I123:J123"/>
    <mergeCell ref="I116:J116"/>
    <mergeCell ref="I117:J117"/>
    <mergeCell ref="I118:J118"/>
    <mergeCell ref="I119:J119"/>
    <mergeCell ref="I76:J76"/>
    <mergeCell ref="I77:J77"/>
    <mergeCell ref="I78:J78"/>
    <mergeCell ref="G79:H79"/>
    <mergeCell ref="I104:J104"/>
    <mergeCell ref="I114:J114"/>
    <mergeCell ref="I115:J115"/>
    <mergeCell ref="G112:H112"/>
    <mergeCell ref="I112:J112"/>
    <mergeCell ref="G120:H120"/>
    <mergeCell ref="G88:H88"/>
    <mergeCell ref="G87:H87"/>
    <mergeCell ref="I107:J107"/>
    <mergeCell ref="G103:H103"/>
    <mergeCell ref="G80:H80"/>
    <mergeCell ref="I81:J81"/>
    <mergeCell ref="I90:J90"/>
    <mergeCell ref="I91:J91"/>
    <mergeCell ref="I87:J87"/>
    <mergeCell ref="I45:J46"/>
    <mergeCell ref="I13:J14"/>
    <mergeCell ref="I19:J20"/>
    <mergeCell ref="I21:J22"/>
    <mergeCell ref="I23:J24"/>
    <mergeCell ref="G104:H104"/>
    <mergeCell ref="K94:L94"/>
    <mergeCell ref="K104:L104"/>
    <mergeCell ref="G33:H33"/>
    <mergeCell ref="G38:H38"/>
    <mergeCell ref="K23:L24"/>
    <mergeCell ref="K19:L20"/>
    <mergeCell ref="K13:L14"/>
    <mergeCell ref="K33:L33"/>
    <mergeCell ref="K36:L37"/>
    <mergeCell ref="K27:L27"/>
    <mergeCell ref="I36:J37"/>
    <mergeCell ref="I38:J38"/>
    <mergeCell ref="I39:J39"/>
    <mergeCell ref="G51:H52"/>
    <mergeCell ref="I51:J52"/>
    <mergeCell ref="K63:L63"/>
    <mergeCell ref="K60:L60"/>
    <mergeCell ref="K61:L61"/>
    <mergeCell ref="B36:F37"/>
    <mergeCell ref="B30:F31"/>
    <mergeCell ref="B12:F12"/>
    <mergeCell ref="B13:F14"/>
    <mergeCell ref="B19:F20"/>
    <mergeCell ref="B21:F22"/>
    <mergeCell ref="B23:F24"/>
    <mergeCell ref="B45:F46"/>
    <mergeCell ref="B25:F26"/>
    <mergeCell ref="N19:N20"/>
    <mergeCell ref="N21:N22"/>
    <mergeCell ref="G40:H41"/>
    <mergeCell ref="G25:H26"/>
    <mergeCell ref="G36:H37"/>
    <mergeCell ref="I27:J27"/>
    <mergeCell ref="I25:J26"/>
    <mergeCell ref="I28:J29"/>
    <mergeCell ref="I30:J31"/>
    <mergeCell ref="I32:J32"/>
    <mergeCell ref="I33:J33"/>
    <mergeCell ref="I34:J35"/>
    <mergeCell ref="K25:L26"/>
    <mergeCell ref="K32:L32"/>
    <mergeCell ref="M34:M35"/>
    <mergeCell ref="N34:N35"/>
    <mergeCell ref="G39:H39"/>
    <mergeCell ref="G19:H20"/>
    <mergeCell ref="G21:H22"/>
    <mergeCell ref="G23:H24"/>
    <mergeCell ref="M19:M20"/>
    <mergeCell ref="M21:M22"/>
    <mergeCell ref="M23:M24"/>
    <mergeCell ref="M30:M31"/>
    <mergeCell ref="M36:M37"/>
    <mergeCell ref="G66:H66"/>
    <mergeCell ref="K66:L66"/>
    <mergeCell ref="N43:N44"/>
    <mergeCell ref="N45:N46"/>
    <mergeCell ref="N47:N48"/>
    <mergeCell ref="N49:N50"/>
    <mergeCell ref="N23:N24"/>
    <mergeCell ref="N30:N31"/>
    <mergeCell ref="N36:N37"/>
    <mergeCell ref="N40:N41"/>
    <mergeCell ref="M25:M26"/>
    <mergeCell ref="M28:M29"/>
    <mergeCell ref="N28:N29"/>
    <mergeCell ref="K30:L31"/>
    <mergeCell ref="N51:N52"/>
    <mergeCell ref="M40:M41"/>
    <mergeCell ref="K38:L38"/>
    <mergeCell ref="M43:M44"/>
    <mergeCell ref="M45:M46"/>
    <mergeCell ref="K43:L44"/>
    <mergeCell ref="K45:L46"/>
    <mergeCell ref="I61:J61"/>
    <mergeCell ref="I62:J62"/>
    <mergeCell ref="B55:F55"/>
    <mergeCell ref="G55:H55"/>
    <mergeCell ref="I55:J55"/>
    <mergeCell ref="K55:L55"/>
    <mergeCell ref="G59:H59"/>
    <mergeCell ref="I59:J59"/>
    <mergeCell ref="K59:L59"/>
    <mergeCell ref="G58:H58"/>
    <mergeCell ref="I58:J58"/>
    <mergeCell ref="K58:L58"/>
    <mergeCell ref="B56:F57"/>
    <mergeCell ref="G56:H57"/>
    <mergeCell ref="I56:J57"/>
    <mergeCell ref="K56:L57"/>
    <mergeCell ref="K47:L48"/>
    <mergeCell ref="K49:L50"/>
    <mergeCell ref="K62:L62"/>
    <mergeCell ref="I60:J60"/>
    <mergeCell ref="G60:H60"/>
    <mergeCell ref="K51:L52"/>
    <mergeCell ref="G61:H61"/>
    <mergeCell ref="G62:H62"/>
    <mergeCell ref="M51:M52"/>
    <mergeCell ref="I47:J48"/>
    <mergeCell ref="I49:J50"/>
    <mergeCell ref="M56:M57"/>
    <mergeCell ref="M47:M48"/>
    <mergeCell ref="M49:M50"/>
    <mergeCell ref="M53:M54"/>
    <mergeCell ref="A123:F123"/>
    <mergeCell ref="G123:H123"/>
    <mergeCell ref="K123:L123"/>
    <mergeCell ref="G67:H67"/>
    <mergeCell ref="G68:H68"/>
    <mergeCell ref="K68:L68"/>
    <mergeCell ref="B100:F101"/>
    <mergeCell ref="G69:H69"/>
    <mergeCell ref="K69:L69"/>
    <mergeCell ref="G72:H72"/>
    <mergeCell ref="K72:L72"/>
    <mergeCell ref="G73:H73"/>
    <mergeCell ref="K73:L73"/>
    <mergeCell ref="G74:H74"/>
    <mergeCell ref="K74:L74"/>
    <mergeCell ref="B116:F116"/>
    <mergeCell ref="I113:J113"/>
    <mergeCell ref="I111:J111"/>
    <mergeCell ref="B108:F109"/>
    <mergeCell ref="G108:H109"/>
    <mergeCell ref="I110:J110"/>
    <mergeCell ref="I106:J106"/>
    <mergeCell ref="I88:J88"/>
    <mergeCell ref="I89:J89"/>
    <mergeCell ref="B51:F52"/>
    <mergeCell ref="K112:L112"/>
    <mergeCell ref="K120:L120"/>
    <mergeCell ref="G114:H114"/>
    <mergeCell ref="K114:L114"/>
    <mergeCell ref="G115:H115"/>
    <mergeCell ref="K115:L115"/>
    <mergeCell ref="G119:H119"/>
    <mergeCell ref="K119:L119"/>
    <mergeCell ref="G107:H107"/>
    <mergeCell ref="K107:L107"/>
    <mergeCell ref="G117:H117"/>
    <mergeCell ref="K117:L117"/>
    <mergeCell ref="G118:H118"/>
    <mergeCell ref="K118:L118"/>
    <mergeCell ref="G116:H116"/>
    <mergeCell ref="K116:L116"/>
    <mergeCell ref="G110:H110"/>
    <mergeCell ref="K110:L110"/>
    <mergeCell ref="G111:H111"/>
    <mergeCell ref="K111:L111"/>
    <mergeCell ref="G113:H113"/>
    <mergeCell ref="K113:L113"/>
    <mergeCell ref="I108:J109"/>
    <mergeCell ref="A5:N5"/>
    <mergeCell ref="K92:L92"/>
    <mergeCell ref="G100:H101"/>
    <mergeCell ref="K100:L101"/>
    <mergeCell ref="M100:M101"/>
    <mergeCell ref="N100:N101"/>
    <mergeCell ref="N25:N26"/>
    <mergeCell ref="B28:F29"/>
    <mergeCell ref="G28:H29"/>
    <mergeCell ref="K28:L29"/>
    <mergeCell ref="B34:F35"/>
    <mergeCell ref="G34:H35"/>
    <mergeCell ref="K34:L35"/>
    <mergeCell ref="G81:H81"/>
    <mergeCell ref="K81:L81"/>
    <mergeCell ref="G92:H92"/>
    <mergeCell ref="N53:N54"/>
    <mergeCell ref="K64:L64"/>
    <mergeCell ref="I64:J64"/>
    <mergeCell ref="B53:F54"/>
    <mergeCell ref="G53:H54"/>
    <mergeCell ref="K90:L90"/>
    <mergeCell ref="G91:H91"/>
    <mergeCell ref="K82:L82"/>
    <mergeCell ref="G63:H63"/>
    <mergeCell ref="G94:H94"/>
    <mergeCell ref="G97:H97"/>
    <mergeCell ref="G90:H90"/>
    <mergeCell ref="G99:H99"/>
    <mergeCell ref="G98:H98"/>
    <mergeCell ref="B66:F66"/>
    <mergeCell ref="G83:H83"/>
    <mergeCell ref="G84:H84"/>
    <mergeCell ref="G85:H85"/>
    <mergeCell ref="G86:H86"/>
    <mergeCell ref="G70:H70"/>
    <mergeCell ref="G89:H89"/>
    <mergeCell ref="G71:H71"/>
    <mergeCell ref="G77:H77"/>
    <mergeCell ref="G78:H78"/>
    <mergeCell ref="G75:H75"/>
    <mergeCell ref="G76:H76"/>
    <mergeCell ref="M108:M109"/>
    <mergeCell ref="N108:N109"/>
    <mergeCell ref="K108:L109"/>
    <mergeCell ref="K80:L80"/>
    <mergeCell ref="I80:J80"/>
    <mergeCell ref="K99:L99"/>
    <mergeCell ref="A64:F64"/>
    <mergeCell ref="G64:H64"/>
    <mergeCell ref="G102:H102"/>
    <mergeCell ref="G105:H105"/>
    <mergeCell ref="G106:H106"/>
    <mergeCell ref="G82:H82"/>
    <mergeCell ref="N56:N57"/>
    <mergeCell ref="I70:J70"/>
    <mergeCell ref="K105:L105"/>
    <mergeCell ref="K106:L106"/>
    <mergeCell ref="I105:J105"/>
    <mergeCell ref="I71:J71"/>
    <mergeCell ref="K71:L71"/>
    <mergeCell ref="K87:L87"/>
    <mergeCell ref="I53:J54"/>
    <mergeCell ref="K53:L54"/>
    <mergeCell ref="K67:L67"/>
    <mergeCell ref="K88:L88"/>
    <mergeCell ref="K89:L89"/>
    <mergeCell ref="K77:L77"/>
    <mergeCell ref="K78:L78"/>
    <mergeCell ref="K75:L75"/>
    <mergeCell ref="K76:L76"/>
    <mergeCell ref="I63:J63"/>
    <mergeCell ref="K103:L103"/>
    <mergeCell ref="K102:L102"/>
    <mergeCell ref="I102:J102"/>
    <mergeCell ref="I103:J103"/>
    <mergeCell ref="K91:L91"/>
    <mergeCell ref="K79:L79"/>
    <mergeCell ref="I72:J72"/>
    <mergeCell ref="I66:J66"/>
    <mergeCell ref="I67:J67"/>
    <mergeCell ref="I68:J68"/>
    <mergeCell ref="I69:J69"/>
    <mergeCell ref="I74:J74"/>
    <mergeCell ref="I75:J75"/>
    <mergeCell ref="K98:L98"/>
    <mergeCell ref="K93:L93"/>
    <mergeCell ref="K97:L97"/>
    <mergeCell ref="K84:L84"/>
    <mergeCell ref="K85:L85"/>
    <mergeCell ref="K86:L86"/>
    <mergeCell ref="K83:L83"/>
    <mergeCell ref="K70:L70"/>
    <mergeCell ref="I73:J73"/>
    <mergeCell ref="I84:J84"/>
    <mergeCell ref="I85:J85"/>
    <mergeCell ref="I86:J86"/>
    <mergeCell ref="I82:J82"/>
    <mergeCell ref="I83:J83"/>
    <mergeCell ref="I79:J79"/>
  </mergeCells>
  <pageMargins left="0.7" right="0.7" top="0.75" bottom="0.75" header="0.3" footer="0.3"/>
  <pageSetup paperSize="9" scale="71" orientation="landscape" r:id="rId2"/>
  <rowBreaks count="1" manualBreakCount="1">
    <brk id="6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8"/>
  <sheetViews>
    <sheetView zoomScaleNormal="100" workbookViewId="0">
      <selection activeCell="I44" sqref="I44:J44"/>
    </sheetView>
  </sheetViews>
  <sheetFormatPr defaultRowHeight="15" x14ac:dyDescent="0.25"/>
  <cols>
    <col min="1" max="12" width="8.85546875" customWidth="1"/>
    <col min="14" max="14" width="12.7109375" bestFit="1" customWidth="1"/>
    <col min="16" max="16" width="10.140625" bestFit="1" customWidth="1"/>
  </cols>
  <sheetData>
    <row r="1" spans="1:16" x14ac:dyDescent="0.25">
      <c r="A1" s="1" t="s">
        <v>165</v>
      </c>
    </row>
    <row r="2" spans="1:16" x14ac:dyDescent="0.25">
      <c r="A2" t="s">
        <v>167</v>
      </c>
    </row>
    <row r="3" spans="1:16" x14ac:dyDescent="0.25">
      <c r="A3" t="s">
        <v>166</v>
      </c>
    </row>
    <row r="5" spans="1:16" x14ac:dyDescent="0.25">
      <c r="A5" s="240" t="s">
        <v>180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</row>
    <row r="8" spans="1:16" ht="15.75" thickBot="1" x14ac:dyDescent="0.3">
      <c r="A8" s="1" t="s">
        <v>128</v>
      </c>
    </row>
    <row r="9" spans="1:16" ht="15" customHeight="1" x14ac:dyDescent="0.25">
      <c r="A9" s="336" t="s">
        <v>127</v>
      </c>
      <c r="B9" s="337"/>
      <c r="C9" s="337"/>
      <c r="D9" s="338"/>
      <c r="E9" s="123" t="s">
        <v>168</v>
      </c>
      <c r="F9" s="123"/>
      <c r="G9" s="163" t="s">
        <v>176</v>
      </c>
      <c r="H9" s="164"/>
      <c r="I9" s="123" t="s">
        <v>177</v>
      </c>
      <c r="J9" s="123"/>
      <c r="K9" s="154" t="s">
        <v>161</v>
      </c>
      <c r="L9" s="123" t="s">
        <v>162</v>
      </c>
    </row>
    <row r="10" spans="1:16" ht="15" customHeight="1" thickBot="1" x14ac:dyDescent="0.3">
      <c r="A10" s="339"/>
      <c r="B10" s="340"/>
      <c r="C10" s="340"/>
      <c r="D10" s="341"/>
      <c r="E10" s="139"/>
      <c r="F10" s="139"/>
      <c r="G10" s="184"/>
      <c r="H10" s="185"/>
      <c r="I10" s="139"/>
      <c r="J10" s="139"/>
      <c r="K10" s="181"/>
      <c r="L10" s="139"/>
    </row>
    <row r="11" spans="1:16" ht="15.75" thickBot="1" x14ac:dyDescent="0.3">
      <c r="A11" s="342">
        <v>1</v>
      </c>
      <c r="B11" s="343"/>
      <c r="C11" s="343"/>
      <c r="D11" s="343"/>
      <c r="E11" s="342">
        <v>2</v>
      </c>
      <c r="F11" s="343"/>
      <c r="G11" s="342">
        <v>3</v>
      </c>
      <c r="H11" s="343"/>
      <c r="I11" s="342">
        <v>4</v>
      </c>
      <c r="J11" s="343"/>
      <c r="K11" s="100">
        <v>5</v>
      </c>
      <c r="L11" s="100">
        <v>6</v>
      </c>
    </row>
    <row r="12" spans="1:16" x14ac:dyDescent="0.25">
      <c r="A12" s="29">
        <v>11</v>
      </c>
      <c r="B12" s="30" t="s">
        <v>105</v>
      </c>
      <c r="C12" s="30"/>
      <c r="D12" s="30"/>
      <c r="E12" s="186">
        <v>398.16</v>
      </c>
      <c r="F12" s="187"/>
      <c r="G12" s="186">
        <v>17939.060000000001</v>
      </c>
      <c r="H12" s="187"/>
      <c r="I12" s="186">
        <v>12253.67</v>
      </c>
      <c r="J12" s="205"/>
      <c r="K12" s="101">
        <f>I12/E12*100</f>
        <v>3077.5743419730761</v>
      </c>
      <c r="L12" s="67">
        <f>I12/G12*100</f>
        <v>68.307202272582828</v>
      </c>
      <c r="N12" s="28"/>
      <c r="O12" s="28"/>
      <c r="P12" s="28"/>
    </row>
    <row r="13" spans="1:16" x14ac:dyDescent="0.25">
      <c r="A13" s="10">
        <v>12</v>
      </c>
      <c r="B13" s="4" t="s">
        <v>106</v>
      </c>
      <c r="C13" s="4"/>
      <c r="D13" s="4"/>
      <c r="E13" s="131">
        <v>0</v>
      </c>
      <c r="F13" s="188"/>
      <c r="G13" s="131">
        <v>0</v>
      </c>
      <c r="H13" s="188"/>
      <c r="I13" s="131">
        <v>0</v>
      </c>
      <c r="J13" s="132"/>
      <c r="K13" s="102" t="e">
        <f t="shared" ref="K13:K27" si="0">I13/E13*100</f>
        <v>#DIV/0!</v>
      </c>
      <c r="L13" s="39" t="e">
        <f t="shared" ref="L13:L27" si="1">I13/G13*100</f>
        <v>#DIV/0!</v>
      </c>
      <c r="N13" s="28"/>
      <c r="O13" s="28"/>
      <c r="P13" s="28"/>
    </row>
    <row r="14" spans="1:16" x14ac:dyDescent="0.25">
      <c r="A14" s="10">
        <v>19</v>
      </c>
      <c r="B14" s="4" t="s">
        <v>107</v>
      </c>
      <c r="C14" s="4"/>
      <c r="D14" s="4"/>
      <c r="E14" s="131">
        <v>0</v>
      </c>
      <c r="F14" s="188"/>
      <c r="G14" s="131">
        <v>0</v>
      </c>
      <c r="H14" s="188"/>
      <c r="I14" s="131">
        <v>0</v>
      </c>
      <c r="J14" s="132"/>
      <c r="K14" s="102" t="e">
        <f t="shared" si="0"/>
        <v>#DIV/0!</v>
      </c>
      <c r="L14" s="39" t="e">
        <f t="shared" si="1"/>
        <v>#DIV/0!</v>
      </c>
      <c r="N14" s="28"/>
      <c r="O14" s="28"/>
      <c r="P14" s="28"/>
    </row>
    <row r="15" spans="1:16" x14ac:dyDescent="0.25">
      <c r="A15" s="10">
        <v>31</v>
      </c>
      <c r="B15" s="4" t="s">
        <v>108</v>
      </c>
      <c r="C15" s="4"/>
      <c r="D15" s="4"/>
      <c r="E15" s="131">
        <v>2874.06</v>
      </c>
      <c r="F15" s="188"/>
      <c r="G15" s="131">
        <v>4200</v>
      </c>
      <c r="H15" s="188"/>
      <c r="I15" s="131">
        <v>4725.3599999999997</v>
      </c>
      <c r="J15" s="132"/>
      <c r="K15" s="102">
        <f t="shared" si="0"/>
        <v>164.41410408968497</v>
      </c>
      <c r="L15" s="39">
        <f t="shared" si="1"/>
        <v>112.50857142857143</v>
      </c>
      <c r="N15" s="28"/>
    </row>
    <row r="16" spans="1:16" x14ac:dyDescent="0.25">
      <c r="A16" s="10">
        <v>41</v>
      </c>
      <c r="B16" s="4" t="s">
        <v>103</v>
      </c>
      <c r="C16" s="4"/>
      <c r="D16" s="4"/>
      <c r="E16" s="131">
        <v>3582.55</v>
      </c>
      <c r="F16" s="188"/>
      <c r="G16" s="131">
        <v>2000</v>
      </c>
      <c r="H16" s="188"/>
      <c r="I16" s="131">
        <v>1870</v>
      </c>
      <c r="J16" s="132"/>
      <c r="K16" s="102">
        <f t="shared" si="0"/>
        <v>52.197457118532888</v>
      </c>
      <c r="L16" s="39">
        <f t="shared" si="1"/>
        <v>93.5</v>
      </c>
      <c r="N16" s="28"/>
      <c r="O16" s="28"/>
      <c r="P16" s="28"/>
    </row>
    <row r="17" spans="1:16" x14ac:dyDescent="0.25">
      <c r="A17" s="10">
        <v>42</v>
      </c>
      <c r="B17" s="4" t="s">
        <v>109</v>
      </c>
      <c r="C17" s="4"/>
      <c r="D17" s="4"/>
      <c r="E17" s="131">
        <v>8812.25</v>
      </c>
      <c r="F17" s="188"/>
      <c r="G17" s="131">
        <v>5500</v>
      </c>
      <c r="H17" s="188"/>
      <c r="I17" s="131">
        <v>12762.3</v>
      </c>
      <c r="J17" s="132"/>
      <c r="K17" s="102">
        <f t="shared" si="0"/>
        <v>144.82453402933416</v>
      </c>
      <c r="L17" s="39">
        <f t="shared" si="1"/>
        <v>232.04181818181814</v>
      </c>
      <c r="N17" s="28"/>
      <c r="O17" s="28"/>
      <c r="P17" s="28"/>
    </row>
    <row r="18" spans="1:16" x14ac:dyDescent="0.25">
      <c r="A18" s="10">
        <v>45</v>
      </c>
      <c r="B18" s="4" t="s">
        <v>110</v>
      </c>
      <c r="C18" s="4"/>
      <c r="D18" s="4"/>
      <c r="E18" s="131">
        <v>49132.23</v>
      </c>
      <c r="F18" s="188"/>
      <c r="G18" s="131">
        <v>127421.09</v>
      </c>
      <c r="H18" s="188"/>
      <c r="I18" s="131">
        <v>49035.3</v>
      </c>
      <c r="J18" s="132"/>
      <c r="K18" s="102">
        <f t="shared" si="0"/>
        <v>99.802716058277824</v>
      </c>
      <c r="L18" s="39">
        <f t="shared" si="1"/>
        <v>38.482875950912053</v>
      </c>
      <c r="N18" s="28"/>
    </row>
    <row r="19" spans="1:16" x14ac:dyDescent="0.25">
      <c r="A19" s="10">
        <v>51</v>
      </c>
      <c r="B19" s="4" t="s">
        <v>182</v>
      </c>
      <c r="C19" s="4"/>
      <c r="D19" s="4"/>
      <c r="E19" s="131">
        <v>0</v>
      </c>
      <c r="F19" s="188"/>
      <c r="G19" s="131">
        <v>8520</v>
      </c>
      <c r="H19" s="188"/>
      <c r="I19" s="131">
        <v>8520</v>
      </c>
      <c r="J19" s="132"/>
      <c r="K19" s="102" t="e">
        <f t="shared" si="0"/>
        <v>#DIV/0!</v>
      </c>
      <c r="L19" s="39">
        <f t="shared" si="1"/>
        <v>100</v>
      </c>
      <c r="N19" s="28"/>
      <c r="O19" s="28"/>
      <c r="P19" s="28"/>
    </row>
    <row r="20" spans="1:16" x14ac:dyDescent="0.25">
      <c r="A20" s="10">
        <v>5103035</v>
      </c>
      <c r="B20" s="4" t="s">
        <v>169</v>
      </c>
      <c r="C20" s="4"/>
      <c r="D20" s="4"/>
      <c r="E20" s="131">
        <v>0</v>
      </c>
      <c r="F20" s="220"/>
      <c r="G20" s="131">
        <v>0</v>
      </c>
      <c r="H20" s="220"/>
      <c r="I20" s="131">
        <v>0</v>
      </c>
      <c r="J20" s="220"/>
      <c r="K20" s="102" t="e">
        <f t="shared" si="0"/>
        <v>#DIV/0!</v>
      </c>
      <c r="L20" s="39">
        <v>0</v>
      </c>
      <c r="N20" s="28"/>
      <c r="O20" s="28"/>
      <c r="P20" s="28"/>
    </row>
    <row r="21" spans="1:16" x14ac:dyDescent="0.25">
      <c r="A21" s="10">
        <v>50</v>
      </c>
      <c r="B21" s="4" t="s">
        <v>181</v>
      </c>
      <c r="C21" s="4"/>
      <c r="D21" s="4"/>
      <c r="E21" s="131">
        <v>456265.4</v>
      </c>
      <c r="F21" s="188"/>
      <c r="G21" s="131">
        <v>965807</v>
      </c>
      <c r="H21" s="188"/>
      <c r="I21" s="131">
        <v>497401.16</v>
      </c>
      <c r="J21" s="132"/>
      <c r="K21" s="102">
        <f t="shared" si="0"/>
        <v>109.01575267377275</v>
      </c>
      <c r="L21" s="39">
        <f t="shared" si="1"/>
        <v>51.501092868450939</v>
      </c>
      <c r="N21" s="28"/>
      <c r="O21" s="28"/>
      <c r="P21" s="28"/>
    </row>
    <row r="22" spans="1:16" x14ac:dyDescent="0.25">
      <c r="A22" s="10">
        <v>51037</v>
      </c>
      <c r="B22" s="4" t="s">
        <v>125</v>
      </c>
      <c r="C22" s="4"/>
      <c r="D22" s="4"/>
      <c r="E22" s="131">
        <v>0</v>
      </c>
      <c r="F22" s="188"/>
      <c r="G22" s="131">
        <v>0</v>
      </c>
      <c r="H22" s="188"/>
      <c r="I22" s="131">
        <v>0</v>
      </c>
      <c r="J22" s="132"/>
      <c r="K22" s="102" t="e">
        <f t="shared" si="0"/>
        <v>#DIV/0!</v>
      </c>
      <c r="L22" s="39" t="e">
        <f t="shared" si="1"/>
        <v>#DIV/0!</v>
      </c>
      <c r="N22" s="28"/>
      <c r="O22" s="28"/>
      <c r="P22" s="28"/>
    </row>
    <row r="23" spans="1:16" x14ac:dyDescent="0.25">
      <c r="A23" s="10">
        <v>52</v>
      </c>
      <c r="B23" s="4" t="s">
        <v>183</v>
      </c>
      <c r="C23" s="4"/>
      <c r="D23" s="4"/>
      <c r="E23" s="131">
        <v>1750</v>
      </c>
      <c r="F23" s="188"/>
      <c r="G23" s="131">
        <v>2500</v>
      </c>
      <c r="H23" s="188"/>
      <c r="I23" s="131">
        <v>1500</v>
      </c>
      <c r="J23" s="132"/>
      <c r="K23" s="102">
        <f t="shared" si="0"/>
        <v>85.714285714285708</v>
      </c>
      <c r="L23" s="39">
        <f t="shared" si="1"/>
        <v>60</v>
      </c>
    </row>
    <row r="24" spans="1:16" x14ac:dyDescent="0.25">
      <c r="A24" s="10">
        <v>54</v>
      </c>
      <c r="B24" s="4" t="s">
        <v>111</v>
      </c>
      <c r="C24" s="4"/>
      <c r="D24" s="4"/>
      <c r="E24" s="131">
        <v>0</v>
      </c>
      <c r="F24" s="188"/>
      <c r="G24" s="131">
        <v>0</v>
      </c>
      <c r="H24" s="188"/>
      <c r="I24" s="131">
        <v>0</v>
      </c>
      <c r="J24" s="132"/>
      <c r="K24" s="102" t="e">
        <f t="shared" si="0"/>
        <v>#DIV/0!</v>
      </c>
      <c r="L24" s="39" t="e">
        <f t="shared" si="1"/>
        <v>#DIV/0!</v>
      </c>
      <c r="N24" s="28"/>
    </row>
    <row r="25" spans="1:16" x14ac:dyDescent="0.25">
      <c r="A25" s="14">
        <v>61</v>
      </c>
      <c r="B25" s="54" t="s">
        <v>112</v>
      </c>
      <c r="C25" s="54"/>
      <c r="D25" s="54"/>
      <c r="E25" s="172">
        <v>800</v>
      </c>
      <c r="F25" s="189"/>
      <c r="G25" s="172">
        <v>1600</v>
      </c>
      <c r="H25" s="189"/>
      <c r="I25" s="172">
        <v>1200</v>
      </c>
      <c r="J25" s="173"/>
      <c r="K25" s="102">
        <f t="shared" si="0"/>
        <v>150</v>
      </c>
      <c r="L25" s="39">
        <f t="shared" si="1"/>
        <v>75</v>
      </c>
      <c r="N25" s="28"/>
    </row>
    <row r="26" spans="1:16" ht="15.75" thickBot="1" x14ac:dyDescent="0.3">
      <c r="A26" s="31">
        <v>511904</v>
      </c>
      <c r="B26" s="32" t="s">
        <v>170</v>
      </c>
      <c r="C26" s="32"/>
      <c r="D26" s="32"/>
      <c r="E26" s="344">
        <v>220</v>
      </c>
      <c r="F26" s="346"/>
      <c r="G26" s="344">
        <v>0</v>
      </c>
      <c r="H26" s="346"/>
      <c r="I26" s="344">
        <v>0</v>
      </c>
      <c r="J26" s="345"/>
      <c r="K26" s="103">
        <f t="shared" si="0"/>
        <v>0</v>
      </c>
      <c r="L26" s="97" t="e">
        <f t="shared" si="1"/>
        <v>#DIV/0!</v>
      </c>
      <c r="N26" s="28"/>
      <c r="P26" s="51"/>
    </row>
    <row r="27" spans="1:16" ht="15.75" thickBot="1" x14ac:dyDescent="0.3">
      <c r="A27" s="347" t="s">
        <v>104</v>
      </c>
      <c r="B27" s="347"/>
      <c r="C27" s="347"/>
      <c r="D27" s="347"/>
      <c r="E27" s="350">
        <f>E12+E15+E16+E17+E18+E21+E23+E25+E26</f>
        <v>523834.65</v>
      </c>
      <c r="F27" s="351"/>
      <c r="G27" s="350">
        <f>SUM(G12:H26)</f>
        <v>1135487.1499999999</v>
      </c>
      <c r="H27" s="351"/>
      <c r="I27" s="350">
        <f>SUM(I12:J26)</f>
        <v>589267.79</v>
      </c>
      <c r="J27" s="352"/>
      <c r="K27" s="104">
        <f t="shared" si="0"/>
        <v>112.49118209343349</v>
      </c>
      <c r="L27" s="85">
        <f t="shared" si="1"/>
        <v>51.895593006050319</v>
      </c>
      <c r="M27" s="51"/>
    </row>
    <row r="28" spans="1:16" x14ac:dyDescent="0.25">
      <c r="K28" s="51"/>
      <c r="L28" s="51"/>
      <c r="M28" s="51"/>
      <c r="N28" s="28"/>
    </row>
    <row r="29" spans="1:16" ht="15.75" thickBot="1" x14ac:dyDescent="0.3">
      <c r="A29" s="1" t="s">
        <v>113</v>
      </c>
      <c r="P29" s="28"/>
    </row>
    <row r="30" spans="1:16" ht="15" customHeight="1" x14ac:dyDescent="0.25">
      <c r="A30" s="336" t="s">
        <v>127</v>
      </c>
      <c r="B30" s="337"/>
      <c r="C30" s="337"/>
      <c r="D30" s="338"/>
      <c r="E30" s="123" t="s">
        <v>168</v>
      </c>
      <c r="F30" s="123"/>
      <c r="G30" s="163" t="s">
        <v>176</v>
      </c>
      <c r="H30" s="164"/>
      <c r="I30" s="123" t="s">
        <v>177</v>
      </c>
      <c r="J30" s="123"/>
      <c r="K30" s="154" t="s">
        <v>161</v>
      </c>
      <c r="L30" s="123" t="s">
        <v>162</v>
      </c>
    </row>
    <row r="31" spans="1:16" ht="15" customHeight="1" thickBot="1" x14ac:dyDescent="0.3">
      <c r="A31" s="339"/>
      <c r="B31" s="340"/>
      <c r="C31" s="340"/>
      <c r="D31" s="341"/>
      <c r="E31" s="139"/>
      <c r="F31" s="139"/>
      <c r="G31" s="184"/>
      <c r="H31" s="185"/>
      <c r="I31" s="139"/>
      <c r="J31" s="139"/>
      <c r="K31" s="181"/>
      <c r="L31" s="139"/>
    </row>
    <row r="32" spans="1:16" ht="15.75" thickBot="1" x14ac:dyDescent="0.3">
      <c r="A32" s="342">
        <v>1</v>
      </c>
      <c r="B32" s="343"/>
      <c r="C32" s="343"/>
      <c r="D32" s="343"/>
      <c r="E32" s="342">
        <v>2</v>
      </c>
      <c r="F32" s="343"/>
      <c r="G32" s="342">
        <v>3</v>
      </c>
      <c r="H32" s="343"/>
      <c r="I32" s="342">
        <v>4</v>
      </c>
      <c r="J32" s="343"/>
      <c r="K32" s="100">
        <v>5</v>
      </c>
      <c r="L32" s="100">
        <v>6</v>
      </c>
    </row>
    <row r="33" spans="1:14" x14ac:dyDescent="0.25">
      <c r="A33" s="29">
        <v>11</v>
      </c>
      <c r="B33" s="30" t="s">
        <v>105</v>
      </c>
      <c r="C33" s="30"/>
      <c r="D33" s="30"/>
      <c r="E33" s="186">
        <v>398.16</v>
      </c>
      <c r="F33" s="187"/>
      <c r="G33" s="186">
        <v>17939.060000000001</v>
      </c>
      <c r="H33" s="187"/>
      <c r="I33" s="186">
        <v>12253.67</v>
      </c>
      <c r="J33" s="205"/>
      <c r="K33" s="101">
        <f>I33/E33*100</f>
        <v>3077.5743419730761</v>
      </c>
      <c r="L33" s="67">
        <f>I33/G33*100</f>
        <v>68.307202272582828</v>
      </c>
    </row>
    <row r="34" spans="1:14" x14ac:dyDescent="0.25">
      <c r="A34" s="10">
        <v>12</v>
      </c>
      <c r="B34" s="4" t="s">
        <v>106</v>
      </c>
      <c r="C34" s="4"/>
      <c r="D34" s="4"/>
      <c r="E34" s="131">
        <v>0</v>
      </c>
      <c r="F34" s="188"/>
      <c r="G34" s="131">
        <v>0</v>
      </c>
      <c r="H34" s="188"/>
      <c r="I34" s="131">
        <v>0</v>
      </c>
      <c r="J34" s="132"/>
      <c r="K34" s="102" t="e">
        <f t="shared" ref="K34:K48" si="2">I34/E34*100</f>
        <v>#DIV/0!</v>
      </c>
      <c r="L34" s="39" t="e">
        <f t="shared" ref="L34:L48" si="3">I34/G34*100</f>
        <v>#DIV/0!</v>
      </c>
    </row>
    <row r="35" spans="1:14" x14ac:dyDescent="0.25">
      <c r="A35" s="10">
        <v>19</v>
      </c>
      <c r="B35" s="4" t="s">
        <v>107</v>
      </c>
      <c r="C35" s="4"/>
      <c r="D35" s="4"/>
      <c r="E35" s="131">
        <v>0</v>
      </c>
      <c r="F35" s="188"/>
      <c r="G35" s="131">
        <v>0</v>
      </c>
      <c r="H35" s="188"/>
      <c r="I35" s="131">
        <v>0</v>
      </c>
      <c r="J35" s="132"/>
      <c r="K35" s="102" t="e">
        <f t="shared" si="2"/>
        <v>#DIV/0!</v>
      </c>
      <c r="L35" s="39" t="e">
        <f t="shared" si="3"/>
        <v>#DIV/0!</v>
      </c>
    </row>
    <row r="36" spans="1:14" x14ac:dyDescent="0.25">
      <c r="A36" s="10">
        <v>31</v>
      </c>
      <c r="B36" s="4" t="s">
        <v>108</v>
      </c>
      <c r="C36" s="4"/>
      <c r="D36" s="4"/>
      <c r="E36" s="131">
        <v>0</v>
      </c>
      <c r="F36" s="188"/>
      <c r="G36" s="131">
        <v>4200</v>
      </c>
      <c r="H36" s="188"/>
      <c r="I36" s="131">
        <v>0</v>
      </c>
      <c r="J36" s="132"/>
      <c r="K36" s="102" t="e">
        <f t="shared" si="2"/>
        <v>#DIV/0!</v>
      </c>
      <c r="L36" s="39">
        <f t="shared" si="3"/>
        <v>0</v>
      </c>
    </row>
    <row r="37" spans="1:14" x14ac:dyDescent="0.25">
      <c r="A37" s="10">
        <v>41</v>
      </c>
      <c r="B37" s="4" t="s">
        <v>103</v>
      </c>
      <c r="C37" s="4"/>
      <c r="D37" s="4"/>
      <c r="E37" s="131">
        <v>211</v>
      </c>
      <c r="F37" s="188"/>
      <c r="G37" s="131">
        <v>2000</v>
      </c>
      <c r="H37" s="188"/>
      <c r="I37" s="131">
        <v>1700</v>
      </c>
      <c r="J37" s="132"/>
      <c r="K37" s="102">
        <f t="shared" si="2"/>
        <v>805.68720379146919</v>
      </c>
      <c r="L37" s="39">
        <f t="shared" si="3"/>
        <v>85</v>
      </c>
    </row>
    <row r="38" spans="1:14" x14ac:dyDescent="0.25">
      <c r="A38" s="10">
        <v>42</v>
      </c>
      <c r="B38" s="4" t="s">
        <v>109</v>
      </c>
      <c r="C38" s="4"/>
      <c r="D38" s="4"/>
      <c r="E38" s="131">
        <v>555.5</v>
      </c>
      <c r="F38" s="188"/>
      <c r="G38" s="131">
        <v>5500</v>
      </c>
      <c r="H38" s="188"/>
      <c r="I38" s="348">
        <v>3667.1</v>
      </c>
      <c r="J38" s="349"/>
      <c r="K38" s="102">
        <f t="shared" si="2"/>
        <v>660.14401440144013</v>
      </c>
      <c r="L38" s="39">
        <f t="shared" si="3"/>
        <v>66.674545454545452</v>
      </c>
      <c r="N38" s="28"/>
    </row>
    <row r="39" spans="1:14" x14ac:dyDescent="0.25">
      <c r="A39" s="10">
        <v>45</v>
      </c>
      <c r="B39" s="4" t="s">
        <v>110</v>
      </c>
      <c r="C39" s="4"/>
      <c r="D39" s="4"/>
      <c r="E39" s="131">
        <v>49132.23</v>
      </c>
      <c r="F39" s="188"/>
      <c r="G39" s="131">
        <v>127421.09</v>
      </c>
      <c r="H39" s="188"/>
      <c r="I39" s="131">
        <v>49035.3</v>
      </c>
      <c r="J39" s="132"/>
      <c r="K39" s="102">
        <f t="shared" si="2"/>
        <v>99.802716058277824</v>
      </c>
      <c r="L39" s="39">
        <f t="shared" si="3"/>
        <v>38.482875950912053</v>
      </c>
    </row>
    <row r="40" spans="1:14" x14ac:dyDescent="0.25">
      <c r="A40" s="10">
        <v>51</v>
      </c>
      <c r="B40" s="4" t="s">
        <v>182</v>
      </c>
      <c r="C40" s="4"/>
      <c r="D40" s="4"/>
      <c r="E40" s="131">
        <v>0</v>
      </c>
      <c r="F40" s="188"/>
      <c r="G40" s="131">
        <v>8520</v>
      </c>
      <c r="H40" s="188"/>
      <c r="I40" s="131">
        <v>2181.6999999999998</v>
      </c>
      <c r="J40" s="132"/>
      <c r="K40" s="102" t="e">
        <f t="shared" si="2"/>
        <v>#DIV/0!</v>
      </c>
      <c r="L40" s="39">
        <f t="shared" si="3"/>
        <v>25.606807511737088</v>
      </c>
    </row>
    <row r="41" spans="1:14" x14ac:dyDescent="0.25">
      <c r="A41" s="10">
        <v>5103035</v>
      </c>
      <c r="B41" s="4" t="s">
        <v>169</v>
      </c>
      <c r="C41" s="4"/>
      <c r="D41" s="4"/>
      <c r="E41" s="131">
        <v>0</v>
      </c>
      <c r="F41" s="220"/>
      <c r="G41" s="131">
        <v>0</v>
      </c>
      <c r="H41" s="220"/>
      <c r="I41" s="131">
        <v>0</v>
      </c>
      <c r="J41" s="220"/>
      <c r="K41" s="102" t="e">
        <f t="shared" si="2"/>
        <v>#DIV/0!</v>
      </c>
      <c r="L41" s="39" t="e">
        <f t="shared" si="3"/>
        <v>#DIV/0!</v>
      </c>
    </row>
    <row r="42" spans="1:14" x14ac:dyDescent="0.25">
      <c r="A42" s="10">
        <v>50</v>
      </c>
      <c r="B42" s="4" t="s">
        <v>181</v>
      </c>
      <c r="C42" s="4"/>
      <c r="D42" s="4"/>
      <c r="E42" s="131">
        <v>453703.19</v>
      </c>
      <c r="F42" s="188"/>
      <c r="G42" s="131">
        <v>965807</v>
      </c>
      <c r="H42" s="188"/>
      <c r="I42" s="131">
        <v>496359.86</v>
      </c>
      <c r="J42" s="132"/>
      <c r="K42" s="102">
        <f t="shared" si="2"/>
        <v>109.40188893095507</v>
      </c>
      <c r="L42" s="39">
        <f t="shared" si="3"/>
        <v>51.393276296402902</v>
      </c>
    </row>
    <row r="43" spans="1:14" x14ac:dyDescent="0.25">
      <c r="A43" s="10">
        <v>51037</v>
      </c>
      <c r="B43" s="4" t="s">
        <v>125</v>
      </c>
      <c r="C43" s="4"/>
      <c r="D43" s="4"/>
      <c r="E43" s="131">
        <v>0</v>
      </c>
      <c r="F43" s="188"/>
      <c r="G43" s="131">
        <v>0</v>
      </c>
      <c r="H43" s="188"/>
      <c r="I43" s="131">
        <v>0</v>
      </c>
      <c r="J43" s="132"/>
      <c r="K43" s="102" t="e">
        <f t="shared" si="2"/>
        <v>#DIV/0!</v>
      </c>
      <c r="L43" s="39" t="e">
        <f t="shared" si="3"/>
        <v>#DIV/0!</v>
      </c>
    </row>
    <row r="44" spans="1:14" x14ac:dyDescent="0.25">
      <c r="A44" s="10">
        <v>52</v>
      </c>
      <c r="B44" s="4" t="s">
        <v>183</v>
      </c>
      <c r="C44" s="4"/>
      <c r="D44" s="4"/>
      <c r="E44" s="131">
        <v>0</v>
      </c>
      <c r="F44" s="188"/>
      <c r="G44" s="131">
        <v>2500</v>
      </c>
      <c r="H44" s="188"/>
      <c r="I44" s="131">
        <v>1500</v>
      </c>
      <c r="J44" s="132"/>
      <c r="K44" s="102" t="e">
        <f t="shared" si="2"/>
        <v>#DIV/0!</v>
      </c>
      <c r="L44" s="39">
        <f t="shared" si="3"/>
        <v>60</v>
      </c>
    </row>
    <row r="45" spans="1:14" x14ac:dyDescent="0.25">
      <c r="A45" s="10">
        <v>54</v>
      </c>
      <c r="B45" s="4" t="s">
        <v>111</v>
      </c>
      <c r="C45" s="4"/>
      <c r="D45" s="4"/>
      <c r="E45" s="131">
        <v>0</v>
      </c>
      <c r="F45" s="188"/>
      <c r="G45" s="131">
        <v>0</v>
      </c>
      <c r="H45" s="188"/>
      <c r="I45" s="131">
        <v>0</v>
      </c>
      <c r="J45" s="132"/>
      <c r="K45" s="102" t="e">
        <f t="shared" si="2"/>
        <v>#DIV/0!</v>
      </c>
      <c r="L45" s="39" t="e">
        <f t="shared" si="3"/>
        <v>#DIV/0!</v>
      </c>
    </row>
    <row r="46" spans="1:14" x14ac:dyDescent="0.25">
      <c r="A46" s="14">
        <v>61</v>
      </c>
      <c r="B46" s="54" t="s">
        <v>112</v>
      </c>
      <c r="C46" s="54"/>
      <c r="D46" s="54"/>
      <c r="E46" s="172">
        <v>0</v>
      </c>
      <c r="F46" s="189"/>
      <c r="G46" s="172">
        <v>1600</v>
      </c>
      <c r="H46" s="189"/>
      <c r="I46" s="172">
        <v>810</v>
      </c>
      <c r="J46" s="173"/>
      <c r="K46" s="102" t="e">
        <f t="shared" si="2"/>
        <v>#DIV/0!</v>
      </c>
      <c r="L46" s="39">
        <f t="shared" si="3"/>
        <v>50.625</v>
      </c>
    </row>
    <row r="47" spans="1:14" ht="15.75" thickBot="1" x14ac:dyDescent="0.3">
      <c r="A47" s="31">
        <v>511904</v>
      </c>
      <c r="B47" s="32" t="s">
        <v>170</v>
      </c>
      <c r="C47" s="32"/>
      <c r="D47" s="32"/>
      <c r="E47" s="344">
        <v>220</v>
      </c>
      <c r="F47" s="346"/>
      <c r="G47" s="344">
        <v>0</v>
      </c>
      <c r="H47" s="346"/>
      <c r="I47" s="344">
        <v>0</v>
      </c>
      <c r="J47" s="345"/>
      <c r="K47" s="103">
        <f t="shared" si="2"/>
        <v>0</v>
      </c>
      <c r="L47" s="97" t="e">
        <f t="shared" si="3"/>
        <v>#DIV/0!</v>
      </c>
    </row>
    <row r="48" spans="1:14" ht="15.75" thickBot="1" x14ac:dyDescent="0.3">
      <c r="A48" s="347" t="s">
        <v>104</v>
      </c>
      <c r="B48" s="347"/>
      <c r="C48" s="347"/>
      <c r="D48" s="347"/>
      <c r="E48" s="350">
        <f>SUM(E33:F47)</f>
        <v>504220.08</v>
      </c>
      <c r="F48" s="351"/>
      <c r="G48" s="350">
        <f>SUM(G33:H47)</f>
        <v>1135487.1499999999</v>
      </c>
      <c r="H48" s="351"/>
      <c r="I48" s="350">
        <f>SUM(I33:J47)</f>
        <v>567507.63</v>
      </c>
      <c r="J48" s="352"/>
      <c r="K48" s="104">
        <f t="shared" si="2"/>
        <v>112.55157271800837</v>
      </c>
      <c r="L48" s="85">
        <f t="shared" si="3"/>
        <v>49.979220812846719</v>
      </c>
      <c r="N48" s="28"/>
    </row>
  </sheetData>
  <customSheetViews>
    <customSheetView guid="{005C429F-8448-44DF-83AD-8A930973E873}" topLeftCell="A4">
      <selection activeCell="O19" sqref="O19"/>
      <pageMargins left="0.7" right="0.7" top="0.75" bottom="0.75" header="0.3" footer="0.3"/>
      <pageSetup paperSize="9" scale="82" orientation="portrait" r:id="rId1"/>
    </customSheetView>
  </customSheetViews>
  <mergeCells count="119">
    <mergeCell ref="K9:K10"/>
    <mergeCell ref="L9:L10"/>
    <mergeCell ref="K30:K31"/>
    <mergeCell ref="L30:L31"/>
    <mergeCell ref="A5:L5"/>
    <mergeCell ref="G44:H44"/>
    <mergeCell ref="G45:H45"/>
    <mergeCell ref="G46:H46"/>
    <mergeCell ref="G48:H48"/>
    <mergeCell ref="G24:H24"/>
    <mergeCell ref="G25:H25"/>
    <mergeCell ref="G27:H27"/>
    <mergeCell ref="G30:H31"/>
    <mergeCell ref="G32:H32"/>
    <mergeCell ref="G26:H26"/>
    <mergeCell ref="G42:H42"/>
    <mergeCell ref="G43:H43"/>
    <mergeCell ref="E46:F46"/>
    <mergeCell ref="I46:J46"/>
    <mergeCell ref="A48:D48"/>
    <mergeCell ref="E27:F27"/>
    <mergeCell ref="I27:J27"/>
    <mergeCell ref="E48:F48"/>
    <mergeCell ref="I48:J48"/>
    <mergeCell ref="E44:F44"/>
    <mergeCell ref="I44:J44"/>
    <mergeCell ref="E45:F45"/>
    <mergeCell ref="I45:J45"/>
    <mergeCell ref="I47:J47"/>
    <mergeCell ref="E47:F47"/>
    <mergeCell ref="G47:H47"/>
    <mergeCell ref="E39:F39"/>
    <mergeCell ref="I39:J39"/>
    <mergeCell ref="E40:F40"/>
    <mergeCell ref="I40:J40"/>
    <mergeCell ref="G39:H39"/>
    <mergeCell ref="G40:H40"/>
    <mergeCell ref="E41:F41"/>
    <mergeCell ref="G41:H41"/>
    <mergeCell ref="I41:J41"/>
    <mergeCell ref="E37:F37"/>
    <mergeCell ref="I37:J37"/>
    <mergeCell ref="E38:F38"/>
    <mergeCell ref="I38:J38"/>
    <mergeCell ref="G37:H37"/>
    <mergeCell ref="G38:H38"/>
    <mergeCell ref="E35:F35"/>
    <mergeCell ref="I35:J35"/>
    <mergeCell ref="E36:F36"/>
    <mergeCell ref="I36:J36"/>
    <mergeCell ref="G35:H35"/>
    <mergeCell ref="G36:H36"/>
    <mergeCell ref="E33:F33"/>
    <mergeCell ref="I33:J33"/>
    <mergeCell ref="E34:F34"/>
    <mergeCell ref="I34:J34"/>
    <mergeCell ref="G33:H33"/>
    <mergeCell ref="G34:H34"/>
    <mergeCell ref="A32:D32"/>
    <mergeCell ref="E32:F32"/>
    <mergeCell ref="I32:J32"/>
    <mergeCell ref="I26:J26"/>
    <mergeCell ref="E21:F21"/>
    <mergeCell ref="E22:F22"/>
    <mergeCell ref="E26:F26"/>
    <mergeCell ref="E30:F31"/>
    <mergeCell ref="I30:J31"/>
    <mergeCell ref="G21:H21"/>
    <mergeCell ref="G22:H22"/>
    <mergeCell ref="A27:D27"/>
    <mergeCell ref="A30:D31"/>
    <mergeCell ref="E18:F18"/>
    <mergeCell ref="E19:F19"/>
    <mergeCell ref="E23:F23"/>
    <mergeCell ref="E24:F24"/>
    <mergeCell ref="E25:F25"/>
    <mergeCell ref="G18:H18"/>
    <mergeCell ref="G19:H19"/>
    <mergeCell ref="G23:H23"/>
    <mergeCell ref="G17:H17"/>
    <mergeCell ref="E20:F20"/>
    <mergeCell ref="I13:J13"/>
    <mergeCell ref="I14:J14"/>
    <mergeCell ref="G12:H12"/>
    <mergeCell ref="G13:H13"/>
    <mergeCell ref="G14:H14"/>
    <mergeCell ref="I23:J23"/>
    <mergeCell ref="I24:J24"/>
    <mergeCell ref="I25:J25"/>
    <mergeCell ref="I21:J21"/>
    <mergeCell ref="I22:J22"/>
    <mergeCell ref="G15:H15"/>
    <mergeCell ref="G16:H16"/>
    <mergeCell ref="G20:H20"/>
    <mergeCell ref="I20:J20"/>
    <mergeCell ref="A9:D10"/>
    <mergeCell ref="I42:J42"/>
    <mergeCell ref="I43:J43"/>
    <mergeCell ref="E43:F43"/>
    <mergeCell ref="E42:F42"/>
    <mergeCell ref="A11:D11"/>
    <mergeCell ref="E11:F11"/>
    <mergeCell ref="I11:J11"/>
    <mergeCell ref="E15:F15"/>
    <mergeCell ref="E16:F16"/>
    <mergeCell ref="I19:J19"/>
    <mergeCell ref="I15:J15"/>
    <mergeCell ref="I16:J16"/>
    <mergeCell ref="I17:J17"/>
    <mergeCell ref="I18:J18"/>
    <mergeCell ref="E17:F17"/>
    <mergeCell ref="E12:F12"/>
    <mergeCell ref="E13:F13"/>
    <mergeCell ref="E14:F14"/>
    <mergeCell ref="G9:H10"/>
    <mergeCell ref="E9:F10"/>
    <mergeCell ref="I9:J10"/>
    <mergeCell ref="G11:H11"/>
    <mergeCell ref="I12:J12"/>
  </mergeCells>
  <pageMargins left="0.7" right="0.7" top="0.75" bottom="0.75" header="0.3" footer="0.3"/>
  <pageSetup paperSize="9" scale="72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"/>
  <sheetViews>
    <sheetView zoomScaleNormal="100" workbookViewId="0">
      <selection activeCell="K14" sqref="K14:L14"/>
    </sheetView>
  </sheetViews>
  <sheetFormatPr defaultRowHeight="15" x14ac:dyDescent="0.25"/>
  <cols>
    <col min="1" max="6" width="9.140625" customWidth="1"/>
  </cols>
  <sheetData>
    <row r="1" spans="1:14" ht="15" customHeight="1" x14ac:dyDescent="0.25">
      <c r="A1" s="1" t="s">
        <v>165</v>
      </c>
    </row>
    <row r="2" spans="1:14" x14ac:dyDescent="0.25">
      <c r="A2" t="s">
        <v>167</v>
      </c>
    </row>
    <row r="3" spans="1:14" x14ac:dyDescent="0.25">
      <c r="A3" t="s">
        <v>166</v>
      </c>
    </row>
    <row r="4" spans="1:14" ht="15" customHeight="1" x14ac:dyDescent="0.25"/>
    <row r="5" spans="1:14" ht="15" customHeight="1" x14ac:dyDescent="0.25">
      <c r="A5" s="240" t="s">
        <v>184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</row>
    <row r="7" spans="1:14" ht="15" customHeight="1" x14ac:dyDescent="0.25"/>
    <row r="8" spans="1:14" ht="15.75" thickBot="1" x14ac:dyDescent="0.3"/>
    <row r="9" spans="1:14" ht="15" customHeight="1" x14ac:dyDescent="0.25">
      <c r="A9" s="326" t="s">
        <v>21</v>
      </c>
      <c r="B9" s="327"/>
      <c r="C9" s="327"/>
      <c r="D9" s="327"/>
      <c r="E9" s="327"/>
      <c r="F9" s="328"/>
      <c r="G9" s="123" t="s">
        <v>168</v>
      </c>
      <c r="H9" s="123"/>
      <c r="I9" s="163" t="s">
        <v>176</v>
      </c>
      <c r="J9" s="164"/>
      <c r="K9" s="123" t="s">
        <v>177</v>
      </c>
      <c r="L9" s="123"/>
      <c r="M9" s="154" t="s">
        <v>161</v>
      </c>
      <c r="N9" s="123" t="s">
        <v>162</v>
      </c>
    </row>
    <row r="10" spans="1:14" ht="15.75" thickBot="1" x14ac:dyDescent="0.3">
      <c r="A10" s="329"/>
      <c r="B10" s="330"/>
      <c r="C10" s="330"/>
      <c r="D10" s="330"/>
      <c r="E10" s="330"/>
      <c r="F10" s="331"/>
      <c r="G10" s="139"/>
      <c r="H10" s="139"/>
      <c r="I10" s="184"/>
      <c r="J10" s="185"/>
      <c r="K10" s="139"/>
      <c r="L10" s="139"/>
      <c r="M10" s="181"/>
      <c r="N10" s="139"/>
    </row>
    <row r="11" spans="1:14" ht="15.75" thickBot="1" x14ac:dyDescent="0.3">
      <c r="A11" s="332">
        <v>1</v>
      </c>
      <c r="B11" s="333"/>
      <c r="C11" s="333"/>
      <c r="D11" s="333"/>
      <c r="E11" s="333"/>
      <c r="F11" s="334"/>
      <c r="G11" s="332">
        <v>2</v>
      </c>
      <c r="H11" s="333"/>
      <c r="I11" s="332">
        <v>3</v>
      </c>
      <c r="J11" s="333"/>
      <c r="K11" s="332">
        <v>4</v>
      </c>
      <c r="L11" s="333"/>
      <c r="M11" s="44">
        <v>5</v>
      </c>
      <c r="N11" s="44">
        <v>6</v>
      </c>
    </row>
    <row r="12" spans="1:14" ht="15.75" thickBot="1" x14ac:dyDescent="0.3">
      <c r="A12" s="46" t="s">
        <v>138</v>
      </c>
      <c r="B12" s="59"/>
      <c r="C12" s="59"/>
      <c r="D12" s="59"/>
      <c r="E12" s="59"/>
      <c r="F12" s="60"/>
      <c r="G12" s="210">
        <v>504220.08</v>
      </c>
      <c r="H12" s="211"/>
      <c r="I12" s="210">
        <v>1135487.1499999999</v>
      </c>
      <c r="J12" s="211"/>
      <c r="K12" s="210">
        <v>567507.63</v>
      </c>
      <c r="L12" s="211"/>
      <c r="M12" s="49">
        <f>K12/G12*100</f>
        <v>112.55157271800837</v>
      </c>
      <c r="N12" s="49">
        <f>K12/I12*100</f>
        <v>49.979220812846719</v>
      </c>
    </row>
    <row r="13" spans="1:14" ht="15" customHeight="1" x14ac:dyDescent="0.25">
      <c r="A13" s="69" t="s">
        <v>141</v>
      </c>
      <c r="B13" s="266" t="s">
        <v>139</v>
      </c>
      <c r="C13" s="266"/>
      <c r="D13" s="266"/>
      <c r="E13" s="266"/>
      <c r="F13" s="267"/>
      <c r="G13" s="276">
        <v>504220.08</v>
      </c>
      <c r="H13" s="277"/>
      <c r="I13" s="276">
        <v>1135487.1499999999</v>
      </c>
      <c r="J13" s="277"/>
      <c r="K13" s="276">
        <v>567507.63</v>
      </c>
      <c r="L13" s="277"/>
      <c r="M13" s="65">
        <f>K13/G13*100</f>
        <v>112.55157271800837</v>
      </c>
      <c r="N13" s="65">
        <f>K13/I13*100</f>
        <v>49.979220812846719</v>
      </c>
    </row>
    <row r="14" spans="1:14" x14ac:dyDescent="0.25">
      <c r="A14" s="64" t="s">
        <v>140</v>
      </c>
      <c r="B14" s="4" t="s">
        <v>144</v>
      </c>
      <c r="C14" s="4"/>
      <c r="D14" s="4"/>
      <c r="E14" s="4"/>
      <c r="F14" s="11"/>
      <c r="G14" s="270">
        <v>504220.08</v>
      </c>
      <c r="H14" s="271"/>
      <c r="I14" s="287">
        <v>1135487.1499999999</v>
      </c>
      <c r="J14" s="288"/>
      <c r="K14" s="270">
        <v>567507.63</v>
      </c>
      <c r="L14" s="271"/>
      <c r="M14" s="76">
        <f t="shared" ref="M14:M15" si="0">K14/G14*100</f>
        <v>112.55157271800837</v>
      </c>
      <c r="N14" s="76">
        <f t="shared" ref="N14:N15" si="1">K14/I14*100</f>
        <v>49.979220812846719</v>
      </c>
    </row>
    <row r="15" spans="1:14" ht="15.75" thickBot="1" x14ac:dyDescent="0.3">
      <c r="A15" s="68" t="s">
        <v>142</v>
      </c>
      <c r="B15" s="26" t="s">
        <v>143</v>
      </c>
      <c r="C15" s="26"/>
      <c r="D15" s="26"/>
      <c r="E15" s="26"/>
      <c r="F15" s="27"/>
      <c r="G15" s="236">
        <v>504220.08</v>
      </c>
      <c r="H15" s="237"/>
      <c r="I15" s="236">
        <v>1135487.1499999999</v>
      </c>
      <c r="J15" s="237"/>
      <c r="K15" s="236">
        <v>567507.63</v>
      </c>
      <c r="L15" s="237"/>
      <c r="M15" s="86">
        <f t="shared" si="0"/>
        <v>112.55157271800837</v>
      </c>
      <c r="N15" s="86">
        <f t="shared" si="1"/>
        <v>49.979220812846719</v>
      </c>
    </row>
  </sheetData>
  <mergeCells count="24">
    <mergeCell ref="G15:H15"/>
    <mergeCell ref="I15:J15"/>
    <mergeCell ref="K15:L15"/>
    <mergeCell ref="B13:F13"/>
    <mergeCell ref="G13:H13"/>
    <mergeCell ref="G14:H14"/>
    <mergeCell ref="I13:J13"/>
    <mergeCell ref="I14:J14"/>
    <mergeCell ref="K13:L13"/>
    <mergeCell ref="K14:L14"/>
    <mergeCell ref="A5:N5"/>
    <mergeCell ref="K11:L11"/>
    <mergeCell ref="G12:H12"/>
    <mergeCell ref="I12:J12"/>
    <mergeCell ref="K12:L12"/>
    <mergeCell ref="A9:F10"/>
    <mergeCell ref="A11:F11"/>
    <mergeCell ref="G11:H11"/>
    <mergeCell ref="I11:J11"/>
    <mergeCell ref="G9:H10"/>
    <mergeCell ref="I9:J10"/>
    <mergeCell ref="M9:M10"/>
    <mergeCell ref="N9:N10"/>
    <mergeCell ref="K9:L10"/>
  </mergeCells>
  <pageMargins left="0.7" right="0.7" top="0.75" bottom="0.75" header="0.3" footer="0.3"/>
  <pageSetup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50"/>
  <sheetViews>
    <sheetView zoomScaleNormal="100" workbookViewId="0">
      <selection activeCell="K67" sqref="K67"/>
    </sheetView>
  </sheetViews>
  <sheetFormatPr defaultRowHeight="15" x14ac:dyDescent="0.25"/>
  <cols>
    <col min="1" max="6" width="9.7109375" customWidth="1"/>
    <col min="7" max="13" width="8.85546875" customWidth="1"/>
  </cols>
  <sheetData>
    <row r="1" spans="1:13" x14ac:dyDescent="0.25">
      <c r="A1" s="1" t="s">
        <v>165</v>
      </c>
    </row>
    <row r="2" spans="1:13" x14ac:dyDescent="0.25">
      <c r="A2" t="s">
        <v>167</v>
      </c>
    </row>
    <row r="3" spans="1:13" x14ac:dyDescent="0.25">
      <c r="A3" t="s">
        <v>166</v>
      </c>
    </row>
    <row r="5" spans="1:13" ht="15" customHeight="1" x14ac:dyDescent="0.25">
      <c r="A5" s="413" t="s">
        <v>185</v>
      </c>
      <c r="B5" s="413"/>
      <c r="C5" s="413"/>
      <c r="D5" s="413"/>
      <c r="E5" s="413"/>
      <c r="F5" s="413"/>
      <c r="G5" s="413"/>
      <c r="H5" s="413"/>
      <c r="I5" s="413"/>
      <c r="J5" s="413"/>
      <c r="K5" s="413"/>
    </row>
    <row r="6" spans="1:13" x14ac:dyDescent="0.25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3" ht="15.75" thickBot="1" x14ac:dyDescent="0.3"/>
    <row r="8" spans="1:13" x14ac:dyDescent="0.25">
      <c r="A8" s="369"/>
      <c r="B8" s="370"/>
      <c r="C8" s="370"/>
      <c r="D8" s="370"/>
      <c r="E8" s="370"/>
      <c r="F8" s="371"/>
      <c r="G8" s="414" t="s">
        <v>176</v>
      </c>
      <c r="H8" s="415"/>
      <c r="I8" s="419" t="s">
        <v>186</v>
      </c>
      <c r="J8" s="419"/>
      <c r="K8" s="55" t="s">
        <v>42</v>
      </c>
    </row>
    <row r="9" spans="1:13" x14ac:dyDescent="0.25">
      <c r="A9" s="372"/>
      <c r="B9" s="373"/>
      <c r="C9" s="373"/>
      <c r="D9" s="373"/>
      <c r="E9" s="373"/>
      <c r="F9" s="374"/>
      <c r="G9" s="416"/>
      <c r="H9" s="417"/>
      <c r="I9" s="420"/>
      <c r="J9" s="420"/>
      <c r="K9" s="56" t="s">
        <v>163</v>
      </c>
    </row>
    <row r="10" spans="1:13" ht="15.75" thickBot="1" x14ac:dyDescent="0.3">
      <c r="A10" s="375">
        <v>1</v>
      </c>
      <c r="B10" s="376"/>
      <c r="C10" s="376"/>
      <c r="D10" s="376"/>
      <c r="E10" s="376"/>
      <c r="F10" s="377"/>
      <c r="G10" s="375">
        <v>2</v>
      </c>
      <c r="H10" s="376"/>
      <c r="I10" s="375">
        <v>3</v>
      </c>
      <c r="J10" s="376"/>
      <c r="K10" s="57">
        <v>4</v>
      </c>
    </row>
    <row r="11" spans="1:13" ht="15.75" thickBot="1" x14ac:dyDescent="0.3">
      <c r="A11" s="381" t="s">
        <v>18</v>
      </c>
      <c r="B11" s="382"/>
      <c r="C11" s="382"/>
      <c r="D11" s="382"/>
      <c r="E11" s="382"/>
      <c r="F11" s="383"/>
      <c r="G11" s="399">
        <f>G12+G60+G132+G144</f>
        <v>1135487.1500000001</v>
      </c>
      <c r="H11" s="399"/>
      <c r="I11" s="399">
        <f>I12+I60+I132+I144</f>
        <v>567507.63</v>
      </c>
      <c r="J11" s="399"/>
      <c r="K11" s="89">
        <f>I11/G11*100</f>
        <v>49.979220812846705</v>
      </c>
    </row>
    <row r="12" spans="1:13" x14ac:dyDescent="0.25">
      <c r="A12" s="378" t="s">
        <v>99</v>
      </c>
      <c r="B12" s="379"/>
      <c r="C12" s="379"/>
      <c r="D12" s="379"/>
      <c r="E12" s="379"/>
      <c r="F12" s="380"/>
      <c r="G12" s="400">
        <f>G13+G43+G48</f>
        <v>1092421.0900000001</v>
      </c>
      <c r="H12" s="418"/>
      <c r="I12" s="400">
        <f>I13+I43+I48</f>
        <v>544205.4</v>
      </c>
      <c r="J12" s="401"/>
      <c r="K12" s="90">
        <f t="shared" ref="K12:K63" si="0">I12/G12*100</f>
        <v>49.816449442586283</v>
      </c>
    </row>
    <row r="13" spans="1:13" x14ac:dyDescent="0.25">
      <c r="A13" s="384" t="s">
        <v>19</v>
      </c>
      <c r="B13" s="385"/>
      <c r="C13" s="385"/>
      <c r="D13" s="385"/>
      <c r="E13" s="385"/>
      <c r="F13" s="386"/>
      <c r="G13" s="355">
        <v>126521.09</v>
      </c>
      <c r="H13" s="356"/>
      <c r="I13" s="355">
        <v>48135.8</v>
      </c>
      <c r="J13" s="364"/>
      <c r="K13" s="99">
        <f t="shared" si="0"/>
        <v>38.045672859758007</v>
      </c>
    </row>
    <row r="14" spans="1:13" x14ac:dyDescent="0.25">
      <c r="A14" s="387" t="s">
        <v>134</v>
      </c>
      <c r="B14" s="388"/>
      <c r="C14" s="388"/>
      <c r="D14" s="388"/>
      <c r="E14" s="388"/>
      <c r="F14" s="389"/>
      <c r="G14" s="353">
        <v>126521.09</v>
      </c>
      <c r="H14" s="354"/>
      <c r="I14" s="353">
        <v>48135.5</v>
      </c>
      <c r="J14" s="365"/>
      <c r="K14" s="58">
        <f t="shared" si="0"/>
        <v>38.045435745139415</v>
      </c>
    </row>
    <row r="15" spans="1:13" x14ac:dyDescent="0.25">
      <c r="A15" s="33">
        <v>32</v>
      </c>
      <c r="B15" s="34" t="s">
        <v>89</v>
      </c>
      <c r="C15" s="34"/>
      <c r="D15" s="34"/>
      <c r="E15" s="34"/>
      <c r="F15" s="35"/>
      <c r="G15" s="362">
        <f>G16+G21+G28+G38</f>
        <v>126521.09</v>
      </c>
      <c r="H15" s="363"/>
      <c r="I15" s="402">
        <f>I16+I21+I28+I38</f>
        <v>48135.799999999996</v>
      </c>
      <c r="J15" s="362"/>
      <c r="K15" s="88">
        <f t="shared" si="0"/>
        <v>38.045672859758</v>
      </c>
      <c r="M15" s="28"/>
    </row>
    <row r="16" spans="1:13" x14ac:dyDescent="0.25">
      <c r="A16" s="17">
        <v>321</v>
      </c>
      <c r="B16" s="5" t="s">
        <v>90</v>
      </c>
      <c r="C16" s="5"/>
      <c r="D16" s="5"/>
      <c r="E16" s="5"/>
      <c r="F16" s="11"/>
      <c r="G16" s="357">
        <f>G17+G18+G19</f>
        <v>63100</v>
      </c>
      <c r="H16" s="358"/>
      <c r="I16" s="357">
        <f>I17+I18+I19</f>
        <v>34947.35</v>
      </c>
      <c r="J16" s="359"/>
      <c r="K16" s="88">
        <f t="shared" si="0"/>
        <v>55.384072900158479</v>
      </c>
    </row>
    <row r="17" spans="1:11" x14ac:dyDescent="0.25">
      <c r="A17" s="10">
        <v>3211</v>
      </c>
      <c r="B17" s="4" t="s">
        <v>55</v>
      </c>
      <c r="C17" s="4"/>
      <c r="D17" s="4"/>
      <c r="E17" s="4"/>
      <c r="F17" s="11"/>
      <c r="G17" s="131">
        <v>2000</v>
      </c>
      <c r="H17" s="188"/>
      <c r="I17" s="131">
        <v>1228.5</v>
      </c>
      <c r="J17" s="132"/>
      <c r="K17" s="88">
        <f t="shared" si="0"/>
        <v>61.424999999999997</v>
      </c>
    </row>
    <row r="18" spans="1:11" x14ac:dyDescent="0.25">
      <c r="A18" s="10">
        <v>3212</v>
      </c>
      <c r="B18" s="4" t="s">
        <v>91</v>
      </c>
      <c r="C18" s="4"/>
      <c r="D18" s="4"/>
      <c r="E18" s="4"/>
      <c r="F18" s="11"/>
      <c r="G18" s="131">
        <v>60500</v>
      </c>
      <c r="H18" s="188"/>
      <c r="I18" s="131">
        <v>33343.85</v>
      </c>
      <c r="J18" s="132"/>
      <c r="K18" s="88">
        <f t="shared" si="0"/>
        <v>55.113801652892555</v>
      </c>
    </row>
    <row r="19" spans="1:11" x14ac:dyDescent="0.25">
      <c r="A19" s="10">
        <v>3213</v>
      </c>
      <c r="B19" s="4" t="s">
        <v>57</v>
      </c>
      <c r="C19" s="4"/>
      <c r="D19" s="4"/>
      <c r="E19" s="4"/>
      <c r="F19" s="11"/>
      <c r="G19" s="131">
        <v>600</v>
      </c>
      <c r="H19" s="188"/>
      <c r="I19" s="131">
        <v>375</v>
      </c>
      <c r="J19" s="132"/>
      <c r="K19" s="88">
        <f t="shared" si="0"/>
        <v>62.5</v>
      </c>
    </row>
    <row r="20" spans="1:11" x14ac:dyDescent="0.25">
      <c r="A20" s="10">
        <v>3214</v>
      </c>
      <c r="B20" s="4" t="s">
        <v>84</v>
      </c>
      <c r="C20" s="4"/>
      <c r="D20" s="4"/>
      <c r="E20" s="4"/>
      <c r="F20" s="11"/>
      <c r="G20" s="131">
        <v>0</v>
      </c>
      <c r="H20" s="188"/>
      <c r="I20" s="131">
        <v>0</v>
      </c>
      <c r="J20" s="132"/>
      <c r="K20" s="88" t="e">
        <f t="shared" si="0"/>
        <v>#DIV/0!</v>
      </c>
    </row>
    <row r="21" spans="1:11" x14ac:dyDescent="0.25">
      <c r="A21" s="17">
        <v>322</v>
      </c>
      <c r="B21" s="5" t="s">
        <v>89</v>
      </c>
      <c r="C21" s="5"/>
      <c r="D21" s="5"/>
      <c r="E21" s="5"/>
      <c r="F21" s="18"/>
      <c r="G21" s="357">
        <f>G22+G23+G24+G25+G26+G27</f>
        <v>43751.09</v>
      </c>
      <c r="H21" s="358"/>
      <c r="I21" s="357">
        <f>I22+I23+I24+I25</f>
        <v>5994.39</v>
      </c>
      <c r="J21" s="359"/>
      <c r="K21" s="88">
        <f t="shared" si="0"/>
        <v>13.701121503487116</v>
      </c>
    </row>
    <row r="22" spans="1:11" x14ac:dyDescent="0.25">
      <c r="A22" s="10">
        <v>3221</v>
      </c>
      <c r="B22" s="4" t="s">
        <v>59</v>
      </c>
      <c r="C22" s="4"/>
      <c r="D22" s="4"/>
      <c r="E22" s="4"/>
      <c r="F22" s="11"/>
      <c r="G22" s="131">
        <v>3000</v>
      </c>
      <c r="H22" s="188"/>
      <c r="I22" s="131">
        <v>955.69</v>
      </c>
      <c r="J22" s="132"/>
      <c r="K22" s="88">
        <f t="shared" si="0"/>
        <v>31.856333333333335</v>
      </c>
    </row>
    <row r="23" spans="1:11" x14ac:dyDescent="0.25">
      <c r="A23" s="10">
        <v>3222</v>
      </c>
      <c r="B23" s="4" t="s">
        <v>92</v>
      </c>
      <c r="C23" s="4"/>
      <c r="D23" s="4"/>
      <c r="E23" s="4"/>
      <c r="F23" s="11"/>
      <c r="G23" s="131">
        <v>3451.09</v>
      </c>
      <c r="H23" s="188"/>
      <c r="I23" s="131">
        <v>2505.23</v>
      </c>
      <c r="J23" s="132"/>
      <c r="K23" s="88">
        <f t="shared" si="0"/>
        <v>72.59242732006409</v>
      </c>
    </row>
    <row r="24" spans="1:11" x14ac:dyDescent="0.25">
      <c r="A24" s="10">
        <v>3223</v>
      </c>
      <c r="B24" s="4" t="s">
        <v>60</v>
      </c>
      <c r="C24" s="4"/>
      <c r="D24" s="4"/>
      <c r="E24" s="4"/>
      <c r="F24" s="11"/>
      <c r="G24" s="131">
        <v>34000</v>
      </c>
      <c r="H24" s="188"/>
      <c r="I24" s="131">
        <v>2366.67</v>
      </c>
      <c r="J24" s="132"/>
      <c r="K24" s="88">
        <f t="shared" si="0"/>
        <v>6.9607941176470591</v>
      </c>
    </row>
    <row r="25" spans="1:11" x14ac:dyDescent="0.25">
      <c r="A25" s="10">
        <v>3224</v>
      </c>
      <c r="B25" s="4" t="s">
        <v>93</v>
      </c>
      <c r="C25" s="4"/>
      <c r="D25" s="4"/>
      <c r="E25" s="4"/>
      <c r="F25" s="11"/>
      <c r="G25" s="131">
        <v>2500</v>
      </c>
      <c r="H25" s="188"/>
      <c r="I25" s="131">
        <v>166.8</v>
      </c>
      <c r="J25" s="132"/>
      <c r="K25" s="88">
        <f t="shared" si="0"/>
        <v>6.6720000000000006</v>
      </c>
    </row>
    <row r="26" spans="1:11" x14ac:dyDescent="0.25">
      <c r="A26" s="10">
        <v>3225</v>
      </c>
      <c r="B26" s="4" t="s">
        <v>62</v>
      </c>
      <c r="C26" s="4"/>
      <c r="D26" s="4"/>
      <c r="E26" s="4"/>
      <c r="F26" s="11"/>
      <c r="G26" s="131">
        <v>500</v>
      </c>
      <c r="H26" s="188"/>
      <c r="I26" s="131">
        <v>0</v>
      </c>
      <c r="J26" s="132"/>
      <c r="K26" s="88">
        <f t="shared" si="0"/>
        <v>0</v>
      </c>
    </row>
    <row r="27" spans="1:11" x14ac:dyDescent="0.25">
      <c r="A27" s="10">
        <v>3227</v>
      </c>
      <c r="B27" s="4" t="s">
        <v>63</v>
      </c>
      <c r="C27" s="4"/>
      <c r="D27" s="4"/>
      <c r="E27" s="4"/>
      <c r="F27" s="11"/>
      <c r="G27" s="131">
        <v>300</v>
      </c>
      <c r="H27" s="188"/>
      <c r="I27" s="131">
        <v>0</v>
      </c>
      <c r="J27" s="132"/>
      <c r="K27" s="88">
        <f t="shared" si="0"/>
        <v>0</v>
      </c>
    </row>
    <row r="28" spans="1:11" x14ac:dyDescent="0.25">
      <c r="A28" s="17">
        <v>323</v>
      </c>
      <c r="B28" s="5" t="s">
        <v>94</v>
      </c>
      <c r="C28" s="5"/>
      <c r="D28" s="5"/>
      <c r="E28" s="5"/>
      <c r="F28" s="18"/>
      <c r="G28" s="357">
        <f>G29+G30+G32+G33+G34+G35+G36+G37</f>
        <v>17470</v>
      </c>
      <c r="H28" s="358"/>
      <c r="I28" s="357">
        <f>I29+I30+I32+I33+I35+I36+I37</f>
        <v>6721.28</v>
      </c>
      <c r="J28" s="359"/>
      <c r="K28" s="88">
        <f t="shared" si="0"/>
        <v>38.473268460217511</v>
      </c>
    </row>
    <row r="29" spans="1:11" x14ac:dyDescent="0.25">
      <c r="A29" s="10">
        <v>3231</v>
      </c>
      <c r="B29" s="4" t="s">
        <v>65</v>
      </c>
      <c r="C29" s="4"/>
      <c r="D29" s="4"/>
      <c r="E29" s="4"/>
      <c r="F29" s="11"/>
      <c r="G29" s="131">
        <v>1800</v>
      </c>
      <c r="H29" s="188"/>
      <c r="I29" s="131">
        <v>968.09</v>
      </c>
      <c r="J29" s="132"/>
      <c r="K29" s="88">
        <f t="shared" si="0"/>
        <v>53.782777777777781</v>
      </c>
    </row>
    <row r="30" spans="1:11" x14ac:dyDescent="0.25">
      <c r="A30" s="10">
        <v>3232</v>
      </c>
      <c r="B30" s="4" t="s">
        <v>66</v>
      </c>
      <c r="C30" s="4"/>
      <c r="D30" s="4"/>
      <c r="E30" s="4"/>
      <c r="F30" s="11"/>
      <c r="G30" s="131">
        <v>2000</v>
      </c>
      <c r="H30" s="188"/>
      <c r="I30" s="131">
        <v>503</v>
      </c>
      <c r="J30" s="132"/>
      <c r="K30" s="88">
        <f t="shared" si="0"/>
        <v>25.15</v>
      </c>
    </row>
    <row r="31" spans="1:11" x14ac:dyDescent="0.25">
      <c r="A31" s="10">
        <v>3233</v>
      </c>
      <c r="B31" s="4" t="s">
        <v>87</v>
      </c>
      <c r="C31" s="4"/>
      <c r="D31" s="4"/>
      <c r="E31" s="4"/>
      <c r="F31" s="11"/>
      <c r="G31" s="131">
        <v>0</v>
      </c>
      <c r="H31" s="188"/>
      <c r="I31" s="131">
        <v>0</v>
      </c>
      <c r="J31" s="132"/>
      <c r="K31" s="88" t="e">
        <f t="shared" si="0"/>
        <v>#DIV/0!</v>
      </c>
    </row>
    <row r="32" spans="1:11" x14ac:dyDescent="0.25">
      <c r="A32" s="10">
        <v>3234</v>
      </c>
      <c r="B32" s="4" t="s">
        <v>86</v>
      </c>
      <c r="C32" s="4"/>
      <c r="D32" s="4"/>
      <c r="E32" s="4"/>
      <c r="F32" s="11"/>
      <c r="G32" s="131">
        <v>4000</v>
      </c>
      <c r="H32" s="188"/>
      <c r="I32" s="131">
        <v>2434.98</v>
      </c>
      <c r="J32" s="132"/>
      <c r="K32" s="88">
        <f t="shared" si="0"/>
        <v>60.874499999999998</v>
      </c>
    </row>
    <row r="33" spans="1:11" x14ac:dyDescent="0.25">
      <c r="A33" s="10">
        <v>3235</v>
      </c>
      <c r="B33" s="4" t="s">
        <v>67</v>
      </c>
      <c r="C33" s="4"/>
      <c r="D33" s="4"/>
      <c r="E33" s="4"/>
      <c r="F33" s="11"/>
      <c r="G33" s="131">
        <v>2500</v>
      </c>
      <c r="H33" s="188"/>
      <c r="I33" s="131">
        <v>798.75</v>
      </c>
      <c r="J33" s="132"/>
      <c r="K33" s="88">
        <f t="shared" si="0"/>
        <v>31.95</v>
      </c>
    </row>
    <row r="34" spans="1:11" x14ac:dyDescent="0.25">
      <c r="A34" s="10">
        <v>3236</v>
      </c>
      <c r="B34" s="4" t="s">
        <v>68</v>
      </c>
      <c r="C34" s="4"/>
      <c r="D34" s="4"/>
      <c r="E34" s="4"/>
      <c r="F34" s="11"/>
      <c r="G34" s="131">
        <v>3000</v>
      </c>
      <c r="H34" s="188"/>
      <c r="I34" s="131">
        <v>0</v>
      </c>
      <c r="J34" s="132"/>
      <c r="K34" s="88">
        <f t="shared" si="0"/>
        <v>0</v>
      </c>
    </row>
    <row r="35" spans="1:11" x14ac:dyDescent="0.25">
      <c r="A35" s="10">
        <v>3237</v>
      </c>
      <c r="B35" s="4" t="s">
        <v>69</v>
      </c>
      <c r="C35" s="4"/>
      <c r="D35" s="4"/>
      <c r="E35" s="4"/>
      <c r="F35" s="11"/>
      <c r="G35" s="131">
        <v>1070</v>
      </c>
      <c r="H35" s="188"/>
      <c r="I35" s="131">
        <v>532.5</v>
      </c>
      <c r="J35" s="132"/>
      <c r="K35" s="88">
        <f t="shared" si="0"/>
        <v>49.766355140186917</v>
      </c>
    </row>
    <row r="36" spans="1:11" x14ac:dyDescent="0.25">
      <c r="A36" s="10">
        <v>3238</v>
      </c>
      <c r="B36" s="4" t="s">
        <v>70</v>
      </c>
      <c r="C36" s="4"/>
      <c r="D36" s="4"/>
      <c r="E36" s="4"/>
      <c r="F36" s="11"/>
      <c r="G36" s="131">
        <v>2800</v>
      </c>
      <c r="H36" s="188"/>
      <c r="I36" s="131">
        <v>1415.21</v>
      </c>
      <c r="J36" s="132"/>
      <c r="K36" s="88">
        <f t="shared" si="0"/>
        <v>50.543214285714285</v>
      </c>
    </row>
    <row r="37" spans="1:11" x14ac:dyDescent="0.25">
      <c r="A37" s="10">
        <v>3239</v>
      </c>
      <c r="B37" s="4" t="s">
        <v>71</v>
      </c>
      <c r="C37" s="4"/>
      <c r="D37" s="4"/>
      <c r="E37" s="4"/>
      <c r="F37" s="11"/>
      <c r="G37" s="131">
        <v>300</v>
      </c>
      <c r="H37" s="188"/>
      <c r="I37" s="131">
        <v>68.75</v>
      </c>
      <c r="J37" s="132"/>
      <c r="K37" s="88">
        <f t="shared" si="0"/>
        <v>22.916666666666664</v>
      </c>
    </row>
    <row r="38" spans="1:11" x14ac:dyDescent="0.25">
      <c r="A38" s="17">
        <v>329</v>
      </c>
      <c r="B38" s="5" t="s">
        <v>96</v>
      </c>
      <c r="C38" s="5"/>
      <c r="D38" s="5"/>
      <c r="E38" s="5"/>
      <c r="F38" s="18"/>
      <c r="G38" s="357">
        <f>G39+G40+G41+G42</f>
        <v>2200</v>
      </c>
      <c r="H38" s="358"/>
      <c r="I38" s="357">
        <f>I39+I41+I42</f>
        <v>472.78</v>
      </c>
      <c r="J38" s="359"/>
      <c r="K38" s="88">
        <f t="shared" si="0"/>
        <v>21.49</v>
      </c>
    </row>
    <row r="39" spans="1:11" x14ac:dyDescent="0.25">
      <c r="A39" s="10">
        <v>3292</v>
      </c>
      <c r="B39" s="4" t="s">
        <v>74</v>
      </c>
      <c r="C39" s="4"/>
      <c r="D39" s="4"/>
      <c r="E39" s="4"/>
      <c r="F39" s="11"/>
      <c r="G39" s="131">
        <v>50</v>
      </c>
      <c r="H39" s="188"/>
      <c r="I39" s="131">
        <v>5.03</v>
      </c>
      <c r="J39" s="132"/>
      <c r="K39" s="88">
        <f t="shared" si="0"/>
        <v>10.06</v>
      </c>
    </row>
    <row r="40" spans="1:11" x14ac:dyDescent="0.25">
      <c r="A40" s="10">
        <v>3293</v>
      </c>
      <c r="B40" s="4" t="s">
        <v>75</v>
      </c>
      <c r="C40" s="4"/>
      <c r="D40" s="4"/>
      <c r="E40" s="4"/>
      <c r="F40" s="11"/>
      <c r="G40" s="131">
        <v>1000</v>
      </c>
      <c r="H40" s="188"/>
      <c r="I40" s="131">
        <v>0</v>
      </c>
      <c r="J40" s="132"/>
      <c r="K40" s="88">
        <f t="shared" si="0"/>
        <v>0</v>
      </c>
    </row>
    <row r="41" spans="1:11" x14ac:dyDescent="0.25">
      <c r="A41" s="10">
        <v>3294</v>
      </c>
      <c r="B41" s="4" t="s">
        <v>171</v>
      </c>
      <c r="C41" s="4"/>
      <c r="D41" s="4"/>
      <c r="E41" s="4"/>
      <c r="F41" s="11"/>
      <c r="G41" s="131">
        <v>150</v>
      </c>
      <c r="H41" s="220"/>
      <c r="I41" s="131">
        <v>140</v>
      </c>
      <c r="J41" s="220"/>
      <c r="K41" s="88">
        <f t="shared" si="0"/>
        <v>93.333333333333329</v>
      </c>
    </row>
    <row r="42" spans="1:11" x14ac:dyDescent="0.25">
      <c r="A42" s="10">
        <v>3299</v>
      </c>
      <c r="B42" s="4" t="s">
        <v>72</v>
      </c>
      <c r="C42" s="4"/>
      <c r="D42" s="4"/>
      <c r="E42" s="4"/>
      <c r="F42" s="11"/>
      <c r="G42" s="131">
        <v>1000</v>
      </c>
      <c r="H42" s="188"/>
      <c r="I42" s="131">
        <v>327.75</v>
      </c>
      <c r="J42" s="132"/>
      <c r="K42" s="88">
        <f t="shared" si="0"/>
        <v>32.774999999999999</v>
      </c>
    </row>
    <row r="43" spans="1:11" x14ac:dyDescent="0.25">
      <c r="A43" s="116" t="s">
        <v>187</v>
      </c>
      <c r="B43" s="117"/>
      <c r="C43" s="117"/>
      <c r="D43" s="117"/>
      <c r="E43" s="118"/>
      <c r="F43" s="119"/>
      <c r="G43" s="427">
        <v>900</v>
      </c>
      <c r="H43" s="428"/>
      <c r="I43" s="421">
        <v>900</v>
      </c>
      <c r="J43" s="422"/>
      <c r="K43" s="120">
        <f t="shared" si="0"/>
        <v>100</v>
      </c>
    </row>
    <row r="44" spans="1:11" x14ac:dyDescent="0.25">
      <c r="A44" s="387" t="s">
        <v>134</v>
      </c>
      <c r="B44" s="388"/>
      <c r="C44" s="388"/>
      <c r="D44" s="388"/>
      <c r="E44" s="388"/>
      <c r="F44" s="389"/>
      <c r="G44" s="425">
        <v>900</v>
      </c>
      <c r="H44" s="426"/>
      <c r="I44" s="423">
        <v>900</v>
      </c>
      <c r="J44" s="220"/>
      <c r="K44" s="58">
        <v>100</v>
      </c>
    </row>
    <row r="45" spans="1:11" x14ac:dyDescent="0.25">
      <c r="A45" s="17">
        <v>32</v>
      </c>
      <c r="B45" s="5" t="s">
        <v>89</v>
      </c>
      <c r="C45" s="5"/>
      <c r="D45" s="4"/>
      <c r="E45" s="4"/>
      <c r="F45" s="11"/>
      <c r="G45" s="131">
        <v>900</v>
      </c>
      <c r="H45" s="220"/>
      <c r="I45" s="131">
        <v>900</v>
      </c>
      <c r="J45" s="220"/>
      <c r="K45" s="121">
        <v>100</v>
      </c>
    </row>
    <row r="46" spans="1:11" x14ac:dyDescent="0.25">
      <c r="A46" s="17">
        <v>323</v>
      </c>
      <c r="B46" s="5" t="s">
        <v>94</v>
      </c>
      <c r="C46" s="4"/>
      <c r="D46" s="4"/>
      <c r="E46" s="4"/>
      <c r="F46" s="11"/>
      <c r="G46" s="131">
        <v>900</v>
      </c>
      <c r="H46" s="220"/>
      <c r="I46" s="131">
        <v>900</v>
      </c>
      <c r="J46" s="220"/>
      <c r="K46" s="121">
        <v>100</v>
      </c>
    </row>
    <row r="47" spans="1:11" x14ac:dyDescent="0.25">
      <c r="A47" s="10">
        <v>3232</v>
      </c>
      <c r="B47" s="4" t="s">
        <v>66</v>
      </c>
      <c r="C47" s="4"/>
      <c r="D47" s="4"/>
      <c r="E47" s="4"/>
      <c r="F47" s="11"/>
      <c r="G47" s="131">
        <v>900</v>
      </c>
      <c r="H47" s="220"/>
      <c r="I47" s="131">
        <v>900</v>
      </c>
      <c r="J47" s="220"/>
      <c r="K47" s="121">
        <v>100</v>
      </c>
    </row>
    <row r="48" spans="1:11" x14ac:dyDescent="0.25">
      <c r="A48" s="384" t="s">
        <v>97</v>
      </c>
      <c r="B48" s="385"/>
      <c r="C48" s="385"/>
      <c r="D48" s="385"/>
      <c r="E48" s="385"/>
      <c r="F48" s="386"/>
      <c r="G48" s="355">
        <v>965000</v>
      </c>
      <c r="H48" s="356"/>
      <c r="I48" s="355">
        <v>495169.6</v>
      </c>
      <c r="J48" s="364"/>
      <c r="K48" s="99">
        <f t="shared" si="0"/>
        <v>51.312911917098447</v>
      </c>
    </row>
    <row r="49" spans="1:11" x14ac:dyDescent="0.25">
      <c r="A49" s="387" t="s">
        <v>190</v>
      </c>
      <c r="B49" s="388"/>
      <c r="C49" s="388"/>
      <c r="D49" s="388"/>
      <c r="E49" s="388"/>
      <c r="F49" s="389"/>
      <c r="G49" s="353">
        <v>965000</v>
      </c>
      <c r="H49" s="354"/>
      <c r="I49" s="353">
        <v>495169.6</v>
      </c>
      <c r="J49" s="365"/>
      <c r="K49" s="58">
        <f t="shared" si="0"/>
        <v>51.312911917098447</v>
      </c>
    </row>
    <row r="50" spans="1:11" x14ac:dyDescent="0.25">
      <c r="A50" s="33">
        <v>31</v>
      </c>
      <c r="B50" s="34" t="s">
        <v>155</v>
      </c>
      <c r="C50" s="34"/>
      <c r="D50" s="34"/>
      <c r="E50" s="34"/>
      <c r="F50" s="35"/>
      <c r="G50" s="362">
        <f>G51+G53+G55</f>
        <v>964000</v>
      </c>
      <c r="H50" s="363"/>
      <c r="I50" s="357">
        <f>I51+I53+I55</f>
        <v>495169.60000000003</v>
      </c>
      <c r="J50" s="359"/>
      <c r="K50" s="88">
        <f t="shared" si="0"/>
        <v>51.366141078838176</v>
      </c>
    </row>
    <row r="51" spans="1:11" x14ac:dyDescent="0.25">
      <c r="A51" s="17">
        <v>311</v>
      </c>
      <c r="B51" s="5" t="s">
        <v>164</v>
      </c>
      <c r="C51" s="5"/>
      <c r="D51" s="5"/>
      <c r="E51" s="5"/>
      <c r="F51" s="18"/>
      <c r="G51" s="357">
        <v>800000</v>
      </c>
      <c r="H51" s="358"/>
      <c r="I51" s="357">
        <v>409415.57</v>
      </c>
      <c r="J51" s="359"/>
      <c r="K51" s="88">
        <f t="shared" si="0"/>
        <v>51.17694625</v>
      </c>
    </row>
    <row r="52" spans="1:11" x14ac:dyDescent="0.25">
      <c r="A52" s="9">
        <v>3111</v>
      </c>
      <c r="B52" s="36" t="s">
        <v>49</v>
      </c>
      <c r="C52" s="36"/>
      <c r="D52" s="36"/>
      <c r="E52" s="36"/>
      <c r="F52" s="37"/>
      <c r="G52" s="175">
        <v>800000</v>
      </c>
      <c r="H52" s="190"/>
      <c r="I52" s="131">
        <v>409415.57</v>
      </c>
      <c r="J52" s="132"/>
      <c r="K52" s="88">
        <f t="shared" si="0"/>
        <v>51.17694625</v>
      </c>
    </row>
    <row r="53" spans="1:11" x14ac:dyDescent="0.25">
      <c r="A53" s="17">
        <v>312</v>
      </c>
      <c r="B53" s="5" t="s">
        <v>160</v>
      </c>
      <c r="C53" s="5"/>
      <c r="D53" s="5"/>
      <c r="E53" s="5"/>
      <c r="F53" s="18"/>
      <c r="G53" s="357">
        <v>32000</v>
      </c>
      <c r="H53" s="358"/>
      <c r="I53" s="357">
        <v>18235.72</v>
      </c>
      <c r="J53" s="359"/>
      <c r="K53" s="88">
        <f t="shared" ref="K53:K54" si="1">I53/G53*100</f>
        <v>56.986625000000004</v>
      </c>
    </row>
    <row r="54" spans="1:11" x14ac:dyDescent="0.25">
      <c r="A54" s="9">
        <v>3121</v>
      </c>
      <c r="B54" s="36" t="s">
        <v>50</v>
      </c>
      <c r="C54" s="36"/>
      <c r="D54" s="36"/>
      <c r="E54" s="36"/>
      <c r="F54" s="37"/>
      <c r="G54" s="175">
        <v>32000</v>
      </c>
      <c r="H54" s="190"/>
      <c r="I54" s="131">
        <v>18235.72</v>
      </c>
      <c r="J54" s="132"/>
      <c r="K54" s="88">
        <f t="shared" si="1"/>
        <v>56.986625000000004</v>
      </c>
    </row>
    <row r="55" spans="1:11" x14ac:dyDescent="0.25">
      <c r="A55" s="33">
        <v>313</v>
      </c>
      <c r="B55" s="34" t="s">
        <v>156</v>
      </c>
      <c r="C55" s="34"/>
      <c r="D55" s="34"/>
      <c r="E55" s="34"/>
      <c r="F55" s="37"/>
      <c r="G55" s="357">
        <v>132000</v>
      </c>
      <c r="H55" s="358"/>
      <c r="I55" s="357">
        <v>67518.31</v>
      </c>
      <c r="J55" s="359"/>
      <c r="K55" s="88">
        <f t="shared" si="0"/>
        <v>51.150234848484843</v>
      </c>
    </row>
    <row r="56" spans="1:11" x14ac:dyDescent="0.25">
      <c r="A56" s="10">
        <v>3132</v>
      </c>
      <c r="B56" s="4" t="s">
        <v>95</v>
      </c>
      <c r="C56" s="4"/>
      <c r="D56" s="4"/>
      <c r="E56" s="4"/>
      <c r="F56" s="18"/>
      <c r="G56" s="131">
        <v>132000</v>
      </c>
      <c r="H56" s="188"/>
      <c r="I56" s="131">
        <v>67518.31</v>
      </c>
      <c r="J56" s="132"/>
      <c r="K56" s="88">
        <f t="shared" si="0"/>
        <v>51.150234848484843</v>
      </c>
    </row>
    <row r="57" spans="1:11" x14ac:dyDescent="0.25">
      <c r="A57" s="33">
        <v>32</v>
      </c>
      <c r="B57" s="34" t="s">
        <v>89</v>
      </c>
      <c r="C57" s="34"/>
      <c r="D57" s="34"/>
      <c r="E57" s="34"/>
      <c r="F57" s="35"/>
      <c r="G57" s="362">
        <v>1000</v>
      </c>
      <c r="H57" s="363"/>
      <c r="I57" s="357">
        <v>0</v>
      </c>
      <c r="J57" s="359"/>
      <c r="K57" s="88">
        <f t="shared" si="0"/>
        <v>0</v>
      </c>
    </row>
    <row r="58" spans="1:11" x14ac:dyDescent="0.25">
      <c r="A58" s="8">
        <v>329</v>
      </c>
      <c r="B58" s="40" t="s">
        <v>96</v>
      </c>
      <c r="C58" s="40"/>
      <c r="D58" s="40"/>
      <c r="E58" s="40"/>
      <c r="F58" s="41"/>
      <c r="G58" s="357">
        <v>1000</v>
      </c>
      <c r="H58" s="358"/>
      <c r="I58" s="357">
        <v>0</v>
      </c>
      <c r="J58" s="359"/>
      <c r="K58" s="88">
        <f t="shared" si="0"/>
        <v>0</v>
      </c>
    </row>
    <row r="59" spans="1:11" x14ac:dyDescent="0.25">
      <c r="A59" s="14">
        <v>3295</v>
      </c>
      <c r="B59" s="54" t="s">
        <v>98</v>
      </c>
      <c r="C59" s="54"/>
      <c r="D59" s="54"/>
      <c r="E59" s="54"/>
      <c r="F59" s="41"/>
      <c r="G59" s="172">
        <v>1000</v>
      </c>
      <c r="H59" s="189"/>
      <c r="I59" s="131">
        <v>0</v>
      </c>
      <c r="J59" s="132"/>
      <c r="K59" s="88">
        <f t="shared" si="0"/>
        <v>0</v>
      </c>
    </row>
    <row r="60" spans="1:11" x14ac:dyDescent="0.25">
      <c r="A60" s="366" t="s">
        <v>145</v>
      </c>
      <c r="B60" s="367"/>
      <c r="C60" s="367"/>
      <c r="D60" s="367"/>
      <c r="E60" s="367"/>
      <c r="F60" s="368"/>
      <c r="G60" s="409">
        <f>G61+G69+G117+G122+G127</f>
        <v>21322.02</v>
      </c>
      <c r="H60" s="429"/>
      <c r="I60" s="409">
        <f>I61+I69+I78+I84+I92+I98+I111+I117+I122+I127</f>
        <v>11650.02</v>
      </c>
      <c r="J60" s="410"/>
      <c r="K60" s="87">
        <f t="shared" si="0"/>
        <v>54.638444199939784</v>
      </c>
    </row>
    <row r="61" spans="1:11" x14ac:dyDescent="0.25">
      <c r="A61" s="390" t="s">
        <v>100</v>
      </c>
      <c r="B61" s="391"/>
      <c r="C61" s="391"/>
      <c r="D61" s="391"/>
      <c r="E61" s="391"/>
      <c r="F61" s="392"/>
      <c r="G61" s="355">
        <v>3625</v>
      </c>
      <c r="H61" s="356"/>
      <c r="I61" s="355">
        <v>2025</v>
      </c>
      <c r="J61" s="364"/>
      <c r="K61" s="99">
        <f t="shared" si="0"/>
        <v>55.862068965517238</v>
      </c>
    </row>
    <row r="62" spans="1:11" x14ac:dyDescent="0.25">
      <c r="A62" s="387" t="s">
        <v>130</v>
      </c>
      <c r="B62" s="388"/>
      <c r="C62" s="388"/>
      <c r="D62" s="388"/>
      <c r="E62" s="388"/>
      <c r="F62" s="389"/>
      <c r="G62" s="353">
        <v>3625</v>
      </c>
      <c r="H62" s="354"/>
      <c r="I62" s="353">
        <v>2025</v>
      </c>
      <c r="J62" s="365"/>
      <c r="K62" s="58">
        <f t="shared" si="0"/>
        <v>55.862068965517238</v>
      </c>
    </row>
    <row r="63" spans="1:11" x14ac:dyDescent="0.25">
      <c r="A63" s="33">
        <v>32</v>
      </c>
      <c r="B63" s="34" t="s">
        <v>89</v>
      </c>
      <c r="C63" s="34"/>
      <c r="D63" s="34"/>
      <c r="E63" s="34"/>
      <c r="F63" s="35"/>
      <c r="G63" s="362">
        <v>3625</v>
      </c>
      <c r="H63" s="363"/>
      <c r="I63" s="362">
        <v>2025</v>
      </c>
      <c r="J63" s="362"/>
      <c r="K63" s="88">
        <f t="shared" si="0"/>
        <v>55.862068965517238</v>
      </c>
    </row>
    <row r="64" spans="1:11" x14ac:dyDescent="0.25">
      <c r="A64" s="71">
        <v>323</v>
      </c>
      <c r="B64" s="111" t="s">
        <v>94</v>
      </c>
      <c r="C64" s="111"/>
      <c r="D64" s="111"/>
      <c r="E64" s="111"/>
      <c r="F64" s="22"/>
      <c r="G64" s="357">
        <v>3625</v>
      </c>
      <c r="H64" s="220"/>
      <c r="I64" s="357">
        <v>2025</v>
      </c>
      <c r="J64" s="220"/>
      <c r="K64" s="88">
        <v>0</v>
      </c>
    </row>
    <row r="65" spans="1:11" x14ac:dyDescent="0.25">
      <c r="A65" s="21">
        <v>3237</v>
      </c>
      <c r="B65" s="3" t="s">
        <v>123</v>
      </c>
      <c r="C65" s="111"/>
      <c r="D65" s="111"/>
      <c r="E65" s="111"/>
      <c r="F65" s="22"/>
      <c r="G65" s="405">
        <v>1625</v>
      </c>
      <c r="H65" s="406"/>
      <c r="I65" s="357">
        <v>1625</v>
      </c>
      <c r="J65" s="220"/>
      <c r="K65" s="88">
        <f>I65/G65*100</f>
        <v>100</v>
      </c>
    </row>
    <row r="66" spans="1:11" x14ac:dyDescent="0.25">
      <c r="A66" s="21">
        <v>3239</v>
      </c>
      <c r="B66" s="3" t="s">
        <v>188</v>
      </c>
      <c r="C66" s="111"/>
      <c r="D66" s="111"/>
      <c r="E66" s="111"/>
      <c r="F66" s="22"/>
      <c r="G66" s="405">
        <v>2000</v>
      </c>
      <c r="H66" s="406"/>
      <c r="I66" s="405">
        <v>400</v>
      </c>
      <c r="J66" s="406"/>
      <c r="K66" s="88">
        <f>I66/G66*100</f>
        <v>20</v>
      </c>
    </row>
    <row r="67" spans="1:11" x14ac:dyDescent="0.25">
      <c r="A67" s="8">
        <v>329</v>
      </c>
      <c r="B67" s="40" t="s">
        <v>96</v>
      </c>
      <c r="C67" s="40"/>
      <c r="D67" s="40"/>
      <c r="E67" s="40"/>
      <c r="F67" s="41"/>
      <c r="G67" s="357">
        <v>0</v>
      </c>
      <c r="H67" s="358"/>
      <c r="I67" s="357">
        <v>0</v>
      </c>
      <c r="J67" s="359"/>
      <c r="K67" s="88" t="e">
        <f t="shared" ref="K67:K83" si="2">I67/G67*100</f>
        <v>#DIV/0!</v>
      </c>
    </row>
    <row r="68" spans="1:11" x14ac:dyDescent="0.25">
      <c r="A68" s="10">
        <v>3299</v>
      </c>
      <c r="B68" s="4" t="s">
        <v>72</v>
      </c>
      <c r="C68" s="4"/>
      <c r="D68" s="4"/>
      <c r="E68" s="4"/>
      <c r="F68" s="18"/>
      <c r="G68" s="131">
        <v>0</v>
      </c>
      <c r="H68" s="188"/>
      <c r="I68" s="131">
        <v>0</v>
      </c>
      <c r="J68" s="132"/>
      <c r="K68" s="88" t="e">
        <f t="shared" si="2"/>
        <v>#DIV/0!</v>
      </c>
    </row>
    <row r="69" spans="1:11" x14ac:dyDescent="0.25">
      <c r="A69" s="396" t="s">
        <v>101</v>
      </c>
      <c r="B69" s="397"/>
      <c r="C69" s="397"/>
      <c r="D69" s="397"/>
      <c r="E69" s="397"/>
      <c r="F69" s="398"/>
      <c r="G69" s="355">
        <f>G70+G78+G84+G88+G92+G98+G111</f>
        <v>16400</v>
      </c>
      <c r="H69" s="356"/>
      <c r="I69" s="355">
        <v>0</v>
      </c>
      <c r="J69" s="364"/>
      <c r="K69" s="99">
        <f t="shared" si="2"/>
        <v>0</v>
      </c>
    </row>
    <row r="70" spans="1:11" x14ac:dyDescent="0.25">
      <c r="A70" s="393" t="s">
        <v>135</v>
      </c>
      <c r="B70" s="394"/>
      <c r="C70" s="394"/>
      <c r="D70" s="394"/>
      <c r="E70" s="394"/>
      <c r="F70" s="395"/>
      <c r="G70" s="353">
        <v>4200</v>
      </c>
      <c r="H70" s="354"/>
      <c r="I70" s="353">
        <v>0</v>
      </c>
      <c r="J70" s="365"/>
      <c r="K70" s="58">
        <f t="shared" si="2"/>
        <v>0</v>
      </c>
    </row>
    <row r="71" spans="1:11" x14ac:dyDescent="0.25">
      <c r="A71" s="17">
        <v>32</v>
      </c>
      <c r="B71" s="5" t="s">
        <v>89</v>
      </c>
      <c r="C71" s="5"/>
      <c r="D71" s="5"/>
      <c r="E71" s="5"/>
      <c r="F71" s="11"/>
      <c r="G71" s="362">
        <v>200</v>
      </c>
      <c r="H71" s="363"/>
      <c r="I71" s="362">
        <v>0</v>
      </c>
      <c r="J71" s="362"/>
      <c r="K71" s="88">
        <f t="shared" si="2"/>
        <v>0</v>
      </c>
    </row>
    <row r="72" spans="1:11" x14ac:dyDescent="0.25">
      <c r="A72" s="8">
        <v>321</v>
      </c>
      <c r="B72" s="40" t="s">
        <v>90</v>
      </c>
      <c r="C72" s="40"/>
      <c r="D72" s="40"/>
      <c r="E72" s="40"/>
      <c r="F72" s="41"/>
      <c r="G72" s="357">
        <v>200</v>
      </c>
      <c r="H72" s="358"/>
      <c r="I72" s="357">
        <v>0</v>
      </c>
      <c r="J72" s="359"/>
      <c r="K72" s="88">
        <f t="shared" si="2"/>
        <v>0</v>
      </c>
    </row>
    <row r="73" spans="1:11" x14ac:dyDescent="0.25">
      <c r="A73" s="10">
        <v>3211</v>
      </c>
      <c r="B73" s="4" t="s">
        <v>55</v>
      </c>
      <c r="C73" s="4"/>
      <c r="D73" s="4"/>
      <c r="E73" s="4"/>
      <c r="F73" s="11"/>
      <c r="G73" s="131">
        <v>200</v>
      </c>
      <c r="H73" s="188"/>
      <c r="I73" s="131">
        <v>0</v>
      </c>
      <c r="J73" s="132"/>
      <c r="K73" s="88">
        <f t="shared" si="2"/>
        <v>0</v>
      </c>
    </row>
    <row r="74" spans="1:11" x14ac:dyDescent="0.25">
      <c r="A74" s="33">
        <v>323</v>
      </c>
      <c r="B74" s="34" t="s">
        <v>94</v>
      </c>
      <c r="C74" s="36"/>
      <c r="D74" s="36"/>
      <c r="E74" s="36"/>
      <c r="F74" s="35"/>
      <c r="G74" s="357">
        <v>2000</v>
      </c>
      <c r="H74" s="424"/>
      <c r="I74" s="357">
        <v>0</v>
      </c>
      <c r="J74" s="424"/>
      <c r="K74" s="88">
        <v>0</v>
      </c>
    </row>
    <row r="75" spans="1:11" x14ac:dyDescent="0.25">
      <c r="A75" s="9">
        <v>3235</v>
      </c>
      <c r="B75" s="36" t="s">
        <v>67</v>
      </c>
      <c r="C75" s="36"/>
      <c r="D75" s="36"/>
      <c r="E75" s="36"/>
      <c r="F75" s="35"/>
      <c r="G75" s="131">
        <v>2000</v>
      </c>
      <c r="H75" s="220"/>
      <c r="I75" s="131">
        <v>0</v>
      </c>
      <c r="J75" s="220"/>
      <c r="K75" s="88">
        <v>0</v>
      </c>
    </row>
    <row r="76" spans="1:11" x14ac:dyDescent="0.25">
      <c r="A76" s="75">
        <v>329</v>
      </c>
      <c r="B76" s="73" t="s">
        <v>96</v>
      </c>
      <c r="C76" s="73"/>
      <c r="D76" s="73"/>
      <c r="E76" s="73"/>
      <c r="F76" s="74"/>
      <c r="G76" s="411">
        <v>2000</v>
      </c>
      <c r="H76" s="432"/>
      <c r="I76" s="411">
        <v>0</v>
      </c>
      <c r="J76" s="412"/>
      <c r="K76" s="88">
        <f t="shared" si="2"/>
        <v>0</v>
      </c>
    </row>
    <row r="77" spans="1:11" x14ac:dyDescent="0.25">
      <c r="A77" s="112">
        <v>3299</v>
      </c>
      <c r="B77" s="113" t="s">
        <v>72</v>
      </c>
      <c r="C77" s="113"/>
      <c r="D77" s="73"/>
      <c r="E77" s="73"/>
      <c r="F77" s="74"/>
      <c r="G77" s="430">
        <v>2000</v>
      </c>
      <c r="H77" s="431"/>
      <c r="I77" s="411">
        <v>0</v>
      </c>
      <c r="J77" s="412"/>
      <c r="K77" s="88">
        <f t="shared" si="2"/>
        <v>0</v>
      </c>
    </row>
    <row r="78" spans="1:11" x14ac:dyDescent="0.25">
      <c r="A78" s="393" t="s">
        <v>136</v>
      </c>
      <c r="B78" s="394"/>
      <c r="C78" s="394"/>
      <c r="D78" s="394"/>
      <c r="E78" s="394"/>
      <c r="F78" s="395"/>
      <c r="G78" s="360">
        <v>2000</v>
      </c>
      <c r="H78" s="361"/>
      <c r="I78" s="360">
        <v>1700</v>
      </c>
      <c r="J78" s="433"/>
      <c r="K78" s="58">
        <f t="shared" si="2"/>
        <v>85</v>
      </c>
    </row>
    <row r="79" spans="1:11" x14ac:dyDescent="0.25">
      <c r="A79" s="17">
        <v>32</v>
      </c>
      <c r="B79" s="5" t="s">
        <v>89</v>
      </c>
      <c r="C79" s="5"/>
      <c r="D79" s="5"/>
      <c r="E79" s="5"/>
      <c r="F79" s="11"/>
      <c r="G79" s="357">
        <v>2000</v>
      </c>
      <c r="H79" s="358"/>
      <c r="I79" s="359">
        <v>1700</v>
      </c>
      <c r="J79" s="359"/>
      <c r="K79" s="88">
        <f t="shared" si="2"/>
        <v>85</v>
      </c>
    </row>
    <row r="80" spans="1:11" x14ac:dyDescent="0.25">
      <c r="A80" s="8">
        <v>329</v>
      </c>
      <c r="B80" s="40" t="s">
        <v>94</v>
      </c>
      <c r="C80" s="40"/>
      <c r="D80" s="40"/>
      <c r="E80" s="40"/>
      <c r="F80" s="41"/>
      <c r="G80" s="357">
        <v>1500</v>
      </c>
      <c r="H80" s="358"/>
      <c r="I80" s="357">
        <v>1700</v>
      </c>
      <c r="J80" s="359"/>
      <c r="K80" s="88">
        <f t="shared" si="2"/>
        <v>113.33333333333333</v>
      </c>
    </row>
    <row r="81" spans="1:11" x14ac:dyDescent="0.25">
      <c r="A81" s="10">
        <v>3299</v>
      </c>
      <c r="B81" s="4" t="s">
        <v>102</v>
      </c>
      <c r="C81" s="4"/>
      <c r="D81" s="4"/>
      <c r="E81" s="4"/>
      <c r="F81" s="11"/>
      <c r="G81" s="131">
        <v>1500</v>
      </c>
      <c r="H81" s="188"/>
      <c r="I81" s="131">
        <v>1700</v>
      </c>
      <c r="J81" s="132"/>
      <c r="K81" s="88">
        <f t="shared" si="2"/>
        <v>113.33333333333333</v>
      </c>
    </row>
    <row r="82" spans="1:11" x14ac:dyDescent="0.25">
      <c r="A82" s="75">
        <v>329</v>
      </c>
      <c r="B82" s="73" t="s">
        <v>189</v>
      </c>
      <c r="C82" s="73"/>
      <c r="D82" s="73"/>
      <c r="E82" s="73"/>
      <c r="F82" s="74"/>
      <c r="G82" s="411">
        <v>500</v>
      </c>
      <c r="H82" s="432"/>
      <c r="I82" s="411">
        <v>0</v>
      </c>
      <c r="J82" s="412"/>
      <c r="K82" s="88">
        <f t="shared" si="2"/>
        <v>0</v>
      </c>
    </row>
    <row r="83" spans="1:11" x14ac:dyDescent="0.25">
      <c r="A83" s="10">
        <v>3299</v>
      </c>
      <c r="B83" s="4" t="s">
        <v>72</v>
      </c>
      <c r="C83" s="4"/>
      <c r="D83" s="4"/>
      <c r="E83" s="4"/>
      <c r="F83" s="18"/>
      <c r="G83" s="131">
        <v>500</v>
      </c>
      <c r="H83" s="188"/>
      <c r="I83" s="131">
        <v>0</v>
      </c>
      <c r="J83" s="132"/>
      <c r="K83" s="88">
        <f t="shared" si="2"/>
        <v>0</v>
      </c>
    </row>
    <row r="84" spans="1:11" x14ac:dyDescent="0.25">
      <c r="A84" s="393" t="s">
        <v>194</v>
      </c>
      <c r="B84" s="394"/>
      <c r="C84" s="394"/>
      <c r="D84" s="394"/>
      <c r="E84" s="394"/>
      <c r="F84" s="395"/>
      <c r="G84" s="353">
        <v>0</v>
      </c>
      <c r="H84" s="354"/>
      <c r="I84" s="353">
        <v>1189.76</v>
      </c>
      <c r="J84" s="354"/>
      <c r="K84" s="58" t="e">
        <f>I84/G84*100</f>
        <v>#DIV/0!</v>
      </c>
    </row>
    <row r="85" spans="1:11" x14ac:dyDescent="0.25">
      <c r="A85" s="75">
        <v>37</v>
      </c>
      <c r="B85" s="73" t="s">
        <v>195</v>
      </c>
      <c r="C85" s="73"/>
      <c r="D85" s="73"/>
      <c r="E85" s="73"/>
      <c r="F85" s="74"/>
      <c r="G85" s="411">
        <v>0</v>
      </c>
      <c r="H85" s="432"/>
      <c r="I85" s="411">
        <v>1189.76</v>
      </c>
      <c r="J85" s="432"/>
      <c r="K85" s="39" t="e">
        <f>I85/G85*100</f>
        <v>#DIV/0!</v>
      </c>
    </row>
    <row r="86" spans="1:11" x14ac:dyDescent="0.25">
      <c r="A86" s="75">
        <v>372</v>
      </c>
      <c r="B86" s="73" t="s">
        <v>196</v>
      </c>
      <c r="C86" s="73"/>
      <c r="D86" s="73"/>
      <c r="E86" s="73"/>
      <c r="F86" s="74"/>
      <c r="G86" s="411">
        <v>0</v>
      </c>
      <c r="H86" s="220"/>
      <c r="I86" s="411">
        <v>1189.76</v>
      </c>
      <c r="J86" s="220"/>
      <c r="K86" s="39" t="e">
        <f>I86/G86*100</f>
        <v>#DIV/0!</v>
      </c>
    </row>
    <row r="87" spans="1:11" x14ac:dyDescent="0.25">
      <c r="A87" s="21">
        <v>3721</v>
      </c>
      <c r="B87" s="3" t="s">
        <v>197</v>
      </c>
      <c r="C87" s="3"/>
      <c r="D87" s="3"/>
      <c r="E87" s="3"/>
      <c r="F87" s="22"/>
      <c r="G87" s="131">
        <v>0</v>
      </c>
      <c r="H87" s="188"/>
      <c r="I87" s="131">
        <v>1189.76</v>
      </c>
      <c r="J87" s="188"/>
      <c r="K87" s="39" t="e">
        <f>I87/G87*100</f>
        <v>#DIV/0!</v>
      </c>
    </row>
    <row r="88" spans="1:11" x14ac:dyDescent="0.25">
      <c r="A88" s="387" t="s">
        <v>190</v>
      </c>
      <c r="B88" s="388"/>
      <c r="C88" s="388"/>
      <c r="D88" s="388"/>
      <c r="E88" s="388"/>
      <c r="F88" s="389"/>
      <c r="G88" s="353">
        <v>600</v>
      </c>
      <c r="H88" s="354"/>
      <c r="I88" s="353">
        <v>0</v>
      </c>
      <c r="J88" s="365"/>
      <c r="K88" s="58">
        <f t="shared" ref="K88:K101" si="3">I88/G88*100</f>
        <v>0</v>
      </c>
    </row>
    <row r="89" spans="1:11" x14ac:dyDescent="0.25">
      <c r="A89" s="75">
        <v>42</v>
      </c>
      <c r="B89" s="73" t="s">
        <v>154</v>
      </c>
      <c r="C89" s="73"/>
      <c r="D89" s="73"/>
      <c r="E89" s="73"/>
      <c r="F89" s="74"/>
      <c r="G89" s="411">
        <v>600</v>
      </c>
      <c r="H89" s="432"/>
      <c r="I89" s="411">
        <v>0</v>
      </c>
      <c r="J89" s="412"/>
      <c r="K89" s="39">
        <f t="shared" si="3"/>
        <v>0</v>
      </c>
    </row>
    <row r="90" spans="1:11" x14ac:dyDescent="0.25">
      <c r="A90" s="75">
        <v>424</v>
      </c>
      <c r="B90" s="73" t="s">
        <v>157</v>
      </c>
      <c r="C90" s="73"/>
      <c r="D90" s="73"/>
      <c r="E90" s="73"/>
      <c r="F90" s="74"/>
      <c r="G90" s="411">
        <v>600</v>
      </c>
      <c r="H90" s="432"/>
      <c r="I90" s="411">
        <v>0</v>
      </c>
      <c r="J90" s="412"/>
      <c r="K90" s="39">
        <f t="shared" si="3"/>
        <v>0</v>
      </c>
    </row>
    <row r="91" spans="1:11" x14ac:dyDescent="0.25">
      <c r="A91" s="21">
        <v>4241</v>
      </c>
      <c r="B91" s="3" t="s">
        <v>82</v>
      </c>
      <c r="C91" s="3"/>
      <c r="D91" s="3"/>
      <c r="E91" s="3"/>
      <c r="F91" s="22"/>
      <c r="G91" s="403">
        <v>600</v>
      </c>
      <c r="H91" s="404"/>
      <c r="I91" s="403">
        <v>0</v>
      </c>
      <c r="J91" s="408"/>
      <c r="K91" s="39">
        <f t="shared" si="3"/>
        <v>0</v>
      </c>
    </row>
    <row r="92" spans="1:11" x14ac:dyDescent="0.25">
      <c r="A92" s="387" t="s">
        <v>137</v>
      </c>
      <c r="B92" s="388"/>
      <c r="C92" s="388"/>
      <c r="D92" s="388"/>
      <c r="E92" s="388"/>
      <c r="F92" s="389"/>
      <c r="G92" s="353">
        <v>1600</v>
      </c>
      <c r="H92" s="354"/>
      <c r="I92" s="353">
        <v>810</v>
      </c>
      <c r="J92" s="365"/>
      <c r="K92" s="58">
        <f t="shared" si="3"/>
        <v>50.625</v>
      </c>
    </row>
    <row r="93" spans="1:11" x14ac:dyDescent="0.25">
      <c r="A93" s="33">
        <v>32</v>
      </c>
      <c r="B93" s="34" t="s">
        <v>89</v>
      </c>
      <c r="C93" s="34"/>
      <c r="D93" s="34"/>
      <c r="E93" s="34"/>
      <c r="F93" s="35"/>
      <c r="G93" s="362">
        <v>0</v>
      </c>
      <c r="H93" s="363"/>
      <c r="I93" s="362">
        <v>0</v>
      </c>
      <c r="J93" s="362"/>
      <c r="K93" s="39" t="e">
        <f t="shared" si="3"/>
        <v>#DIV/0!</v>
      </c>
    </row>
    <row r="94" spans="1:11" x14ac:dyDescent="0.25">
      <c r="A94" s="17">
        <v>321</v>
      </c>
      <c r="B94" s="5" t="s">
        <v>90</v>
      </c>
      <c r="C94" s="5"/>
      <c r="D94" s="5"/>
      <c r="E94" s="5"/>
      <c r="F94" s="11"/>
      <c r="G94" s="357">
        <v>0</v>
      </c>
      <c r="H94" s="358"/>
      <c r="I94" s="357">
        <v>0</v>
      </c>
      <c r="J94" s="359"/>
      <c r="K94" s="39" t="e">
        <f t="shared" si="3"/>
        <v>#DIV/0!</v>
      </c>
    </row>
    <row r="95" spans="1:11" x14ac:dyDescent="0.25">
      <c r="A95" s="9">
        <v>3211</v>
      </c>
      <c r="B95" s="36" t="s">
        <v>124</v>
      </c>
      <c r="C95" s="36"/>
      <c r="D95" s="36"/>
      <c r="E95" s="36"/>
      <c r="F95" s="35"/>
      <c r="G95" s="175">
        <v>1600</v>
      </c>
      <c r="H95" s="190"/>
      <c r="I95" s="175">
        <v>810</v>
      </c>
      <c r="J95" s="176"/>
      <c r="K95" s="39">
        <f t="shared" si="3"/>
        <v>50.625</v>
      </c>
    </row>
    <row r="96" spans="1:11" x14ac:dyDescent="0.25">
      <c r="A96" s="8">
        <v>329</v>
      </c>
      <c r="B96" s="40" t="s">
        <v>96</v>
      </c>
      <c r="C96" s="40"/>
      <c r="D96" s="40"/>
      <c r="E96" s="40"/>
      <c r="F96" s="41"/>
      <c r="G96" s="357">
        <v>0</v>
      </c>
      <c r="H96" s="358"/>
      <c r="I96" s="357">
        <v>0</v>
      </c>
      <c r="J96" s="359"/>
      <c r="K96" s="39" t="e">
        <f t="shared" si="3"/>
        <v>#DIV/0!</v>
      </c>
    </row>
    <row r="97" spans="1:11" x14ac:dyDescent="0.25">
      <c r="A97" s="10">
        <v>3299</v>
      </c>
      <c r="B97" s="4" t="s">
        <v>72</v>
      </c>
      <c r="C97" s="4"/>
      <c r="D97" s="4"/>
      <c r="E97" s="4"/>
      <c r="F97" s="11"/>
      <c r="G97" s="131">
        <v>0</v>
      </c>
      <c r="H97" s="188"/>
      <c r="I97" s="131">
        <v>0</v>
      </c>
      <c r="J97" s="132"/>
      <c r="K97" s="39" t="e">
        <f t="shared" si="3"/>
        <v>#DIV/0!</v>
      </c>
    </row>
    <row r="98" spans="1:11" x14ac:dyDescent="0.25">
      <c r="A98" s="387" t="s">
        <v>133</v>
      </c>
      <c r="B98" s="388"/>
      <c r="C98" s="388"/>
      <c r="D98" s="388"/>
      <c r="E98" s="388"/>
      <c r="F98" s="389"/>
      <c r="G98" s="353">
        <v>5500</v>
      </c>
      <c r="H98" s="354"/>
      <c r="I98" s="353">
        <v>3667.1</v>
      </c>
      <c r="J98" s="354"/>
      <c r="K98" s="58">
        <f t="shared" si="3"/>
        <v>66.674545454545452</v>
      </c>
    </row>
    <row r="99" spans="1:11" x14ac:dyDescent="0.25">
      <c r="A99" s="33">
        <v>32</v>
      </c>
      <c r="B99" s="34" t="s">
        <v>89</v>
      </c>
      <c r="C99" s="34"/>
      <c r="D99" s="34"/>
      <c r="E99" s="34"/>
      <c r="F99" s="35"/>
      <c r="G99" s="357">
        <f>G100+G102+G106+G109</f>
        <v>5500</v>
      </c>
      <c r="H99" s="358"/>
      <c r="I99" s="357">
        <f>I100+I110</f>
        <v>3667.1</v>
      </c>
      <c r="J99" s="358"/>
      <c r="K99" s="39">
        <f t="shared" si="3"/>
        <v>66.674545454545452</v>
      </c>
    </row>
    <row r="100" spans="1:11" x14ac:dyDescent="0.25">
      <c r="A100" s="17">
        <v>321</v>
      </c>
      <c r="B100" s="5" t="s">
        <v>90</v>
      </c>
      <c r="C100" s="5"/>
      <c r="D100" s="5"/>
      <c r="E100" s="5"/>
      <c r="F100" s="11"/>
      <c r="G100" s="357">
        <v>500</v>
      </c>
      <c r="H100" s="358"/>
      <c r="I100" s="357">
        <v>427.16</v>
      </c>
      <c r="J100" s="358"/>
      <c r="K100" s="39">
        <f t="shared" si="3"/>
        <v>85.432000000000002</v>
      </c>
    </row>
    <row r="101" spans="1:11" x14ac:dyDescent="0.25">
      <c r="A101" s="9">
        <v>3211</v>
      </c>
      <c r="B101" s="36" t="s">
        <v>55</v>
      </c>
      <c r="C101" s="34"/>
      <c r="D101" s="34"/>
      <c r="E101" s="34"/>
      <c r="F101" s="35"/>
      <c r="G101" s="405">
        <v>500</v>
      </c>
      <c r="H101" s="406"/>
      <c r="I101" s="405">
        <v>427.16</v>
      </c>
      <c r="J101" s="406"/>
      <c r="K101" s="122">
        <f t="shared" si="3"/>
        <v>85.432000000000002</v>
      </c>
    </row>
    <row r="102" spans="1:11" x14ac:dyDescent="0.25">
      <c r="A102" s="33">
        <v>322</v>
      </c>
      <c r="B102" s="34" t="s">
        <v>191</v>
      </c>
      <c r="C102" s="34"/>
      <c r="D102" s="34"/>
      <c r="E102" s="34"/>
      <c r="F102" s="35"/>
      <c r="G102" s="357">
        <v>2500</v>
      </c>
      <c r="H102" s="424"/>
      <c r="I102" s="357">
        <v>0</v>
      </c>
      <c r="J102" s="424"/>
      <c r="K102" s="39">
        <v>0</v>
      </c>
    </row>
    <row r="103" spans="1:11" x14ac:dyDescent="0.25">
      <c r="A103" s="33">
        <v>3222</v>
      </c>
      <c r="B103" s="36" t="s">
        <v>85</v>
      </c>
      <c r="C103" s="34"/>
      <c r="D103" s="34"/>
      <c r="E103" s="34"/>
      <c r="F103" s="35"/>
      <c r="G103" s="405">
        <v>1000</v>
      </c>
      <c r="H103" s="220"/>
      <c r="I103" s="405">
        <v>0</v>
      </c>
      <c r="J103" s="220"/>
      <c r="K103" s="122">
        <f>I103/G103*100</f>
        <v>0</v>
      </c>
    </row>
    <row r="104" spans="1:11" x14ac:dyDescent="0.25">
      <c r="A104" s="9">
        <v>3224</v>
      </c>
      <c r="B104" s="36" t="s">
        <v>192</v>
      </c>
      <c r="C104" s="34"/>
      <c r="D104" s="34"/>
      <c r="E104" s="34"/>
      <c r="F104" s="35"/>
      <c r="G104" s="405">
        <v>1000</v>
      </c>
      <c r="H104" s="220"/>
      <c r="I104" s="405">
        <v>0</v>
      </c>
      <c r="J104" s="220"/>
      <c r="K104" s="122">
        <v>0</v>
      </c>
    </row>
    <row r="105" spans="1:11" x14ac:dyDescent="0.25">
      <c r="A105" s="9">
        <v>3225</v>
      </c>
      <c r="B105" s="36" t="s">
        <v>62</v>
      </c>
      <c r="C105" s="36"/>
      <c r="D105" s="36"/>
      <c r="E105" s="36"/>
      <c r="F105" s="35"/>
      <c r="G105" s="131">
        <v>500</v>
      </c>
      <c r="H105" s="188"/>
      <c r="I105" s="175">
        <v>0</v>
      </c>
      <c r="J105" s="176"/>
      <c r="K105" s="39">
        <f>I105/G105*100</f>
        <v>0</v>
      </c>
    </row>
    <row r="106" spans="1:11" ht="23.25" customHeight="1" x14ac:dyDescent="0.25">
      <c r="A106" s="17">
        <v>323</v>
      </c>
      <c r="B106" s="5" t="s">
        <v>94</v>
      </c>
      <c r="C106" s="5"/>
      <c r="D106" s="5"/>
      <c r="E106" s="5"/>
      <c r="F106" s="18"/>
      <c r="G106" s="357">
        <v>1500</v>
      </c>
      <c r="H106" s="358"/>
      <c r="I106" s="357">
        <v>0</v>
      </c>
      <c r="J106" s="359"/>
      <c r="K106" s="39">
        <f>I106/G106*100</f>
        <v>0</v>
      </c>
    </row>
    <row r="107" spans="1:11" x14ac:dyDescent="0.25">
      <c r="A107" s="10">
        <v>3235</v>
      </c>
      <c r="B107" s="4" t="s">
        <v>67</v>
      </c>
      <c r="C107" s="4"/>
      <c r="D107" s="4"/>
      <c r="E107" s="4"/>
      <c r="F107" s="11"/>
      <c r="G107" s="175">
        <v>1000</v>
      </c>
      <c r="H107" s="190"/>
      <c r="I107" s="175">
        <v>0</v>
      </c>
      <c r="J107" s="176"/>
      <c r="K107" s="39">
        <f t="shared" ref="K107:K110" si="4">I107/G107*100</f>
        <v>0</v>
      </c>
    </row>
    <row r="108" spans="1:11" x14ac:dyDescent="0.25">
      <c r="A108" s="10">
        <v>3237</v>
      </c>
      <c r="B108" s="4" t="s">
        <v>69</v>
      </c>
      <c r="C108" s="4"/>
      <c r="D108" s="4"/>
      <c r="E108" s="4"/>
      <c r="F108" s="11"/>
      <c r="G108" s="131">
        <v>500</v>
      </c>
      <c r="H108" s="188"/>
      <c r="I108" s="131">
        <v>0</v>
      </c>
      <c r="J108" s="132"/>
      <c r="K108" s="39">
        <f t="shared" si="4"/>
        <v>0</v>
      </c>
    </row>
    <row r="109" spans="1:11" x14ac:dyDescent="0.25">
      <c r="A109" s="8">
        <v>329</v>
      </c>
      <c r="B109" s="40" t="s">
        <v>96</v>
      </c>
      <c r="C109" s="40"/>
      <c r="D109" s="40"/>
      <c r="E109" s="40"/>
      <c r="F109" s="41"/>
      <c r="G109" s="357">
        <v>1000</v>
      </c>
      <c r="H109" s="358"/>
      <c r="I109" s="357">
        <v>3239.94</v>
      </c>
      <c r="J109" s="358"/>
      <c r="K109" s="39">
        <v>3239.94</v>
      </c>
    </row>
    <row r="110" spans="1:11" ht="24.75" customHeight="1" x14ac:dyDescent="0.25">
      <c r="A110" s="10">
        <v>3299</v>
      </c>
      <c r="B110" s="4" t="s">
        <v>72</v>
      </c>
      <c r="C110" s="4"/>
      <c r="D110" s="4"/>
      <c r="E110" s="4"/>
      <c r="F110" s="11"/>
      <c r="G110" s="131">
        <v>1000</v>
      </c>
      <c r="H110" s="188"/>
      <c r="I110" s="131">
        <v>3239.94</v>
      </c>
      <c r="J110" s="132"/>
      <c r="K110" s="39">
        <f t="shared" si="4"/>
        <v>323.99400000000003</v>
      </c>
    </row>
    <row r="111" spans="1:11" x14ac:dyDescent="0.25">
      <c r="A111" s="61" t="s">
        <v>193</v>
      </c>
      <c r="B111" s="62"/>
      <c r="C111" s="62"/>
      <c r="D111" s="62"/>
      <c r="E111" s="62"/>
      <c r="F111" s="63"/>
      <c r="G111" s="353">
        <v>2500</v>
      </c>
      <c r="H111" s="354"/>
      <c r="I111" s="353">
        <v>1500</v>
      </c>
      <c r="J111" s="365"/>
      <c r="K111" s="58">
        <f t="shared" ref="K111:K116" si="5">I111/G111*100</f>
        <v>60</v>
      </c>
    </row>
    <row r="112" spans="1:11" x14ac:dyDescent="0.25">
      <c r="A112" s="17">
        <v>32</v>
      </c>
      <c r="B112" s="5" t="s">
        <v>89</v>
      </c>
      <c r="C112" s="5"/>
      <c r="D112" s="5"/>
      <c r="E112" s="5"/>
      <c r="F112" s="11"/>
      <c r="G112" s="357">
        <v>2500</v>
      </c>
      <c r="H112" s="358"/>
      <c r="I112" s="359">
        <v>0</v>
      </c>
      <c r="J112" s="359"/>
      <c r="K112" s="88">
        <f t="shared" si="5"/>
        <v>0</v>
      </c>
    </row>
    <row r="113" spans="1:11" ht="23.25" customHeight="1" x14ac:dyDescent="0.25">
      <c r="A113" s="17">
        <v>323</v>
      </c>
      <c r="B113" s="5" t="s">
        <v>94</v>
      </c>
      <c r="C113" s="5"/>
      <c r="D113" s="5"/>
      <c r="E113" s="5"/>
      <c r="F113" s="18"/>
      <c r="G113" s="357">
        <v>1000</v>
      </c>
      <c r="H113" s="358"/>
      <c r="I113" s="357">
        <v>0</v>
      </c>
      <c r="J113" s="359"/>
      <c r="K113" s="39">
        <f>I113/G113*100</f>
        <v>0</v>
      </c>
    </row>
    <row r="114" spans="1:11" x14ac:dyDescent="0.25">
      <c r="A114" s="10">
        <v>3235</v>
      </c>
      <c r="B114" s="4" t="s">
        <v>67</v>
      </c>
      <c r="C114" s="4"/>
      <c r="D114" s="4"/>
      <c r="E114" s="4"/>
      <c r="F114" s="11"/>
      <c r="G114" s="175">
        <v>1000</v>
      </c>
      <c r="H114" s="190"/>
      <c r="I114" s="175">
        <v>0</v>
      </c>
      <c r="J114" s="176"/>
      <c r="K114" s="39">
        <f t="shared" ref="K114" si="6">I114/G114*100</f>
        <v>0</v>
      </c>
    </row>
    <row r="115" spans="1:11" ht="21.75" customHeight="1" x14ac:dyDescent="0.25">
      <c r="A115" s="8">
        <v>329</v>
      </c>
      <c r="B115" s="40" t="s">
        <v>96</v>
      </c>
      <c r="C115" s="40"/>
      <c r="D115" s="40"/>
      <c r="E115" s="40"/>
      <c r="F115" s="41"/>
      <c r="G115" s="357">
        <v>1500</v>
      </c>
      <c r="H115" s="358"/>
      <c r="I115" s="357">
        <v>1500</v>
      </c>
      <c r="J115" s="359"/>
      <c r="K115" s="88">
        <f t="shared" si="5"/>
        <v>100</v>
      </c>
    </row>
    <row r="116" spans="1:11" x14ac:dyDescent="0.25">
      <c r="A116" s="21">
        <v>3299</v>
      </c>
      <c r="B116" s="3" t="s">
        <v>102</v>
      </c>
      <c r="C116" s="3"/>
      <c r="D116" s="3"/>
      <c r="E116" s="3"/>
      <c r="F116" s="22"/>
      <c r="G116" s="403">
        <v>1500</v>
      </c>
      <c r="H116" s="404"/>
      <c r="I116" s="403">
        <v>1500</v>
      </c>
      <c r="J116" s="408"/>
      <c r="K116" s="88">
        <f t="shared" si="5"/>
        <v>100</v>
      </c>
    </row>
    <row r="117" spans="1:11" x14ac:dyDescent="0.25">
      <c r="A117" s="384" t="s">
        <v>129</v>
      </c>
      <c r="B117" s="385"/>
      <c r="C117" s="385"/>
      <c r="D117" s="385"/>
      <c r="E117" s="385"/>
      <c r="F117" s="386"/>
      <c r="G117" s="355">
        <v>730.02</v>
      </c>
      <c r="H117" s="356"/>
      <c r="I117" s="355">
        <v>398.16</v>
      </c>
      <c r="J117" s="364"/>
      <c r="K117" s="407">
        <f>I117/G117*100</f>
        <v>54.540971480233424</v>
      </c>
    </row>
    <row r="118" spans="1:11" ht="28.5" customHeight="1" x14ac:dyDescent="0.25">
      <c r="A118" s="387" t="s">
        <v>130</v>
      </c>
      <c r="B118" s="388"/>
      <c r="C118" s="388"/>
      <c r="D118" s="388"/>
      <c r="E118" s="388"/>
      <c r="F118" s="389"/>
      <c r="G118" s="355"/>
      <c r="H118" s="356"/>
      <c r="I118" s="355"/>
      <c r="J118" s="364"/>
      <c r="K118" s="407"/>
    </row>
    <row r="119" spans="1:11" x14ac:dyDescent="0.25">
      <c r="A119" s="33">
        <v>32</v>
      </c>
      <c r="B119" s="34" t="s">
        <v>89</v>
      </c>
      <c r="C119" s="34"/>
      <c r="D119" s="34"/>
      <c r="E119" s="34"/>
      <c r="F119" s="35"/>
      <c r="G119" s="362">
        <v>730.02</v>
      </c>
      <c r="H119" s="363"/>
      <c r="I119" s="362">
        <v>398.16</v>
      </c>
      <c r="J119" s="362"/>
      <c r="K119" s="39">
        <f>I119/G119*100</f>
        <v>54.540971480233424</v>
      </c>
    </row>
    <row r="120" spans="1:11" x14ac:dyDescent="0.25">
      <c r="A120" s="17">
        <v>323</v>
      </c>
      <c r="B120" s="5" t="s">
        <v>94</v>
      </c>
      <c r="C120" s="5"/>
      <c r="D120" s="5"/>
      <c r="E120" s="5"/>
      <c r="F120" s="18"/>
      <c r="G120" s="357">
        <v>730.02</v>
      </c>
      <c r="H120" s="358"/>
      <c r="I120" s="357">
        <v>398.16</v>
      </c>
      <c r="J120" s="359"/>
      <c r="K120" s="39">
        <f t="shared" ref="K120:K121" si="7">I120/G120*100</f>
        <v>54.540971480233424</v>
      </c>
    </row>
    <row r="121" spans="1:11" x14ac:dyDescent="0.25">
      <c r="A121" s="9">
        <v>3237</v>
      </c>
      <c r="B121" s="36" t="s">
        <v>123</v>
      </c>
      <c r="C121" s="36"/>
      <c r="D121" s="36"/>
      <c r="E121" s="36"/>
      <c r="F121" s="35"/>
      <c r="G121" s="403">
        <v>730.02</v>
      </c>
      <c r="H121" s="404"/>
      <c r="I121" s="403">
        <v>398.16</v>
      </c>
      <c r="J121" s="408"/>
      <c r="K121" s="39">
        <f t="shared" si="7"/>
        <v>54.540971480233424</v>
      </c>
    </row>
    <row r="122" spans="1:11" x14ac:dyDescent="0.25">
      <c r="A122" s="384" t="s">
        <v>131</v>
      </c>
      <c r="B122" s="385"/>
      <c r="C122" s="385"/>
      <c r="D122" s="385"/>
      <c r="E122" s="385"/>
      <c r="F122" s="386"/>
      <c r="G122" s="355">
        <v>207</v>
      </c>
      <c r="H122" s="356"/>
      <c r="I122" s="355">
        <v>0</v>
      </c>
      <c r="J122" s="364"/>
      <c r="K122" s="407">
        <f>I122/G122*100</f>
        <v>0</v>
      </c>
    </row>
    <row r="123" spans="1:11" x14ac:dyDescent="0.25">
      <c r="A123" s="387" t="s">
        <v>190</v>
      </c>
      <c r="B123" s="388"/>
      <c r="C123" s="388"/>
      <c r="D123" s="388"/>
      <c r="E123" s="388"/>
      <c r="F123" s="389"/>
      <c r="G123" s="355"/>
      <c r="H123" s="356"/>
      <c r="I123" s="355"/>
      <c r="J123" s="364"/>
      <c r="K123" s="407"/>
    </row>
    <row r="124" spans="1:11" x14ac:dyDescent="0.25">
      <c r="A124" s="17">
        <v>38</v>
      </c>
      <c r="B124" s="257" t="s">
        <v>158</v>
      </c>
      <c r="C124" s="257"/>
      <c r="D124" s="257"/>
      <c r="E124" s="257"/>
      <c r="F124" s="258"/>
      <c r="G124" s="357">
        <v>207</v>
      </c>
      <c r="H124" s="358"/>
      <c r="I124" s="359">
        <v>0</v>
      </c>
      <c r="J124" s="359"/>
      <c r="K124" s="91">
        <f>I124/G124*100</f>
        <v>0</v>
      </c>
    </row>
    <row r="125" spans="1:11" ht="15.75" thickBot="1" x14ac:dyDescent="0.3">
      <c r="A125" s="17">
        <v>381</v>
      </c>
      <c r="B125" s="257" t="s">
        <v>159</v>
      </c>
      <c r="C125" s="257"/>
      <c r="D125" s="257"/>
      <c r="E125" s="257"/>
      <c r="F125" s="258"/>
      <c r="G125" s="434">
        <v>207</v>
      </c>
      <c r="H125" s="435"/>
      <c r="I125" s="434">
        <v>0</v>
      </c>
      <c r="J125" s="436"/>
      <c r="K125" s="91">
        <f>I125/G125*100</f>
        <v>0</v>
      </c>
    </row>
    <row r="126" spans="1:11" ht="15.75" thickBot="1" x14ac:dyDescent="0.3">
      <c r="A126" s="9">
        <v>3812</v>
      </c>
      <c r="B126" s="36" t="s">
        <v>132</v>
      </c>
      <c r="C126" s="36"/>
      <c r="D126" s="36"/>
      <c r="E126" s="36"/>
      <c r="F126" s="35"/>
      <c r="G126" s="437">
        <v>207</v>
      </c>
      <c r="H126" s="438"/>
      <c r="I126" s="437">
        <v>0</v>
      </c>
      <c r="J126" s="438"/>
      <c r="K126" s="91">
        <f>I126/G126*100</f>
        <v>0</v>
      </c>
    </row>
    <row r="127" spans="1:11" x14ac:dyDescent="0.25">
      <c r="A127" s="384" t="s">
        <v>198</v>
      </c>
      <c r="B127" s="385"/>
      <c r="C127" s="385"/>
      <c r="D127" s="385"/>
      <c r="E127" s="385"/>
      <c r="F127" s="386"/>
      <c r="G127" s="355">
        <v>360</v>
      </c>
      <c r="H127" s="356"/>
      <c r="I127" s="355">
        <v>360</v>
      </c>
      <c r="J127" s="356"/>
      <c r="K127" s="115">
        <f t="shared" ref="K127:K129" si="8">I127/G127*100</f>
        <v>100</v>
      </c>
    </row>
    <row r="128" spans="1:11" x14ac:dyDescent="0.25">
      <c r="A128" s="393" t="s">
        <v>199</v>
      </c>
      <c r="B128" s="394"/>
      <c r="C128" s="394"/>
      <c r="D128" s="394"/>
      <c r="E128" s="394"/>
      <c r="F128" s="395"/>
      <c r="G128" s="360">
        <v>360</v>
      </c>
      <c r="H128" s="361"/>
      <c r="I128" s="360">
        <v>360</v>
      </c>
      <c r="J128" s="433"/>
      <c r="K128" s="58">
        <f t="shared" si="8"/>
        <v>100</v>
      </c>
    </row>
    <row r="129" spans="1:11" x14ac:dyDescent="0.25">
      <c r="A129" s="17">
        <v>32</v>
      </c>
      <c r="B129" s="5" t="s">
        <v>89</v>
      </c>
      <c r="C129" s="5"/>
      <c r="D129" s="5"/>
      <c r="E129" s="5"/>
      <c r="F129" s="11"/>
      <c r="G129" s="357">
        <v>360</v>
      </c>
      <c r="H129" s="358"/>
      <c r="I129" s="359">
        <v>360</v>
      </c>
      <c r="J129" s="359"/>
      <c r="K129" s="88">
        <f t="shared" si="8"/>
        <v>100</v>
      </c>
    </row>
    <row r="130" spans="1:11" x14ac:dyDescent="0.25">
      <c r="A130" s="17">
        <v>323</v>
      </c>
      <c r="B130" s="5" t="s">
        <v>94</v>
      </c>
      <c r="C130" s="5"/>
      <c r="D130" s="5"/>
      <c r="E130" s="5"/>
      <c r="F130" s="18"/>
      <c r="G130" s="357">
        <v>360</v>
      </c>
      <c r="H130" s="358"/>
      <c r="I130" s="357">
        <v>360</v>
      </c>
      <c r="J130" s="359"/>
      <c r="K130" s="39">
        <f>I130/G130*100</f>
        <v>100</v>
      </c>
    </row>
    <row r="131" spans="1:11" x14ac:dyDescent="0.25">
      <c r="A131" s="10">
        <v>3235</v>
      </c>
      <c r="B131" s="4" t="s">
        <v>67</v>
      </c>
      <c r="C131" s="4"/>
      <c r="D131" s="4"/>
      <c r="E131" s="4"/>
      <c r="F131" s="11"/>
      <c r="G131" s="175">
        <v>360</v>
      </c>
      <c r="H131" s="190"/>
      <c r="I131" s="175">
        <v>360</v>
      </c>
      <c r="J131" s="176"/>
      <c r="K131" s="39">
        <f t="shared" ref="K131:K143" si="9">I131/G131*100</f>
        <v>100</v>
      </c>
    </row>
    <row r="132" spans="1:11" x14ac:dyDescent="0.25">
      <c r="A132" s="384" t="s">
        <v>200</v>
      </c>
      <c r="B132" s="385"/>
      <c r="C132" s="385"/>
      <c r="D132" s="385"/>
      <c r="E132" s="385"/>
      <c r="F132" s="386"/>
      <c r="G132" s="355">
        <v>13224.04</v>
      </c>
      <c r="H132" s="356"/>
      <c r="I132" s="355">
        <v>9470.51</v>
      </c>
      <c r="J132" s="364"/>
      <c r="K132" s="115">
        <f t="shared" si="9"/>
        <v>71.615860206109474</v>
      </c>
    </row>
    <row r="133" spans="1:11" x14ac:dyDescent="0.25">
      <c r="A133" s="387" t="s">
        <v>199</v>
      </c>
      <c r="B133" s="388"/>
      <c r="C133" s="388"/>
      <c r="D133" s="388"/>
      <c r="E133" s="388"/>
      <c r="F133" s="389"/>
      <c r="G133" s="353">
        <f>G134+G141</f>
        <v>13224.039999999999</v>
      </c>
      <c r="H133" s="354"/>
      <c r="I133" s="353">
        <f>I134+I141</f>
        <v>9470.51</v>
      </c>
      <c r="J133" s="365"/>
      <c r="K133" s="58">
        <f t="shared" si="9"/>
        <v>71.615860206109488</v>
      </c>
    </row>
    <row r="134" spans="1:11" x14ac:dyDescent="0.25">
      <c r="A134" s="33">
        <v>31</v>
      </c>
      <c r="B134" s="34" t="s">
        <v>155</v>
      </c>
      <c r="C134" s="34"/>
      <c r="D134" s="34"/>
      <c r="E134" s="34"/>
      <c r="F134" s="35"/>
      <c r="G134" s="362">
        <f>G135+G137+G139</f>
        <v>12774.98</v>
      </c>
      <c r="H134" s="363"/>
      <c r="I134" s="357">
        <v>9111.2900000000009</v>
      </c>
      <c r="J134" s="359"/>
      <c r="K134" s="88">
        <f t="shared" si="9"/>
        <v>71.32136410389684</v>
      </c>
    </row>
    <row r="135" spans="1:11" x14ac:dyDescent="0.25">
      <c r="A135" s="17">
        <v>311</v>
      </c>
      <c r="B135" s="5" t="s">
        <v>164</v>
      </c>
      <c r="C135" s="5"/>
      <c r="D135" s="5"/>
      <c r="E135" s="5"/>
      <c r="F135" s="18"/>
      <c r="G135" s="357">
        <v>10353</v>
      </c>
      <c r="H135" s="358"/>
      <c r="I135" s="357">
        <v>7735</v>
      </c>
      <c r="J135" s="359"/>
      <c r="K135" s="88">
        <f t="shared" si="9"/>
        <v>74.712643678160916</v>
      </c>
    </row>
    <row r="136" spans="1:11" x14ac:dyDescent="0.25">
      <c r="A136" s="9">
        <v>3111</v>
      </c>
      <c r="B136" s="36" t="s">
        <v>49</v>
      </c>
      <c r="C136" s="36"/>
      <c r="D136" s="36"/>
      <c r="E136" s="36"/>
      <c r="F136" s="37"/>
      <c r="G136" s="175">
        <v>10353</v>
      </c>
      <c r="H136" s="190"/>
      <c r="I136" s="131">
        <v>7735</v>
      </c>
      <c r="J136" s="132"/>
      <c r="K136" s="88">
        <f t="shared" si="9"/>
        <v>74.712643678160916</v>
      </c>
    </row>
    <row r="137" spans="1:11" x14ac:dyDescent="0.25">
      <c r="A137" s="17">
        <v>312</v>
      </c>
      <c r="B137" s="5" t="s">
        <v>160</v>
      </c>
      <c r="C137" s="5"/>
      <c r="D137" s="5"/>
      <c r="E137" s="5"/>
      <c r="F137" s="18"/>
      <c r="G137" s="357">
        <v>700</v>
      </c>
      <c r="H137" s="358"/>
      <c r="I137" s="357">
        <v>100</v>
      </c>
      <c r="J137" s="359"/>
      <c r="K137" s="88">
        <f t="shared" si="9"/>
        <v>14.285714285714285</v>
      </c>
    </row>
    <row r="138" spans="1:11" x14ac:dyDescent="0.25">
      <c r="A138" s="9">
        <v>3121</v>
      </c>
      <c r="B138" s="36" t="s">
        <v>50</v>
      </c>
      <c r="C138" s="36"/>
      <c r="D138" s="36"/>
      <c r="E138" s="36"/>
      <c r="F138" s="37"/>
      <c r="G138" s="175">
        <v>700</v>
      </c>
      <c r="H138" s="190"/>
      <c r="I138" s="131">
        <v>100</v>
      </c>
      <c r="J138" s="132"/>
      <c r="K138" s="88">
        <f t="shared" si="9"/>
        <v>14.285714285714285</v>
      </c>
    </row>
    <row r="139" spans="1:11" x14ac:dyDescent="0.25">
      <c r="A139" s="33">
        <v>313</v>
      </c>
      <c r="B139" s="34" t="s">
        <v>156</v>
      </c>
      <c r="C139" s="34"/>
      <c r="D139" s="34"/>
      <c r="E139" s="34"/>
      <c r="F139" s="37"/>
      <c r="G139" s="357">
        <v>1721.98</v>
      </c>
      <c r="H139" s="358"/>
      <c r="I139" s="357">
        <v>1276.29</v>
      </c>
      <c r="J139" s="359"/>
      <c r="K139" s="88">
        <f t="shared" si="9"/>
        <v>74.117585570099536</v>
      </c>
    </row>
    <row r="140" spans="1:11" x14ac:dyDescent="0.25">
      <c r="A140" s="10">
        <v>3132</v>
      </c>
      <c r="B140" s="4" t="s">
        <v>95</v>
      </c>
      <c r="C140" s="4"/>
      <c r="D140" s="4"/>
      <c r="E140" s="4"/>
      <c r="F140" s="18"/>
      <c r="G140" s="131">
        <v>1721.98</v>
      </c>
      <c r="H140" s="188"/>
      <c r="I140" s="131">
        <v>1276.29</v>
      </c>
      <c r="J140" s="132"/>
      <c r="K140" s="88">
        <f t="shared" si="9"/>
        <v>74.117585570099536</v>
      </c>
    </row>
    <row r="141" spans="1:11" x14ac:dyDescent="0.25">
      <c r="A141" s="33">
        <v>32</v>
      </c>
      <c r="B141" s="34" t="s">
        <v>89</v>
      </c>
      <c r="C141" s="34"/>
      <c r="D141" s="34"/>
      <c r="E141" s="34"/>
      <c r="F141" s="35"/>
      <c r="G141" s="362">
        <v>449.06</v>
      </c>
      <c r="H141" s="363"/>
      <c r="I141" s="402">
        <v>359.22</v>
      </c>
      <c r="J141" s="362"/>
      <c r="K141" s="88">
        <f t="shared" si="9"/>
        <v>79.993764753039684</v>
      </c>
    </row>
    <row r="142" spans="1:11" x14ac:dyDescent="0.25">
      <c r="A142" s="17">
        <v>321</v>
      </c>
      <c r="B142" s="5" t="s">
        <v>90</v>
      </c>
      <c r="C142" s="5"/>
      <c r="D142" s="5"/>
      <c r="E142" s="5"/>
      <c r="F142" s="11"/>
      <c r="G142" s="357">
        <v>449.06</v>
      </c>
      <c r="H142" s="358"/>
      <c r="I142" s="357">
        <v>359.22</v>
      </c>
      <c r="J142" s="359"/>
      <c r="K142" s="88">
        <f t="shared" si="9"/>
        <v>79.993764753039684</v>
      </c>
    </row>
    <row r="143" spans="1:11" x14ac:dyDescent="0.25">
      <c r="A143" s="10">
        <v>3212</v>
      </c>
      <c r="B143" s="4" t="s">
        <v>201</v>
      </c>
      <c r="C143" s="4"/>
      <c r="D143" s="4"/>
      <c r="E143" s="4"/>
      <c r="F143" s="11"/>
      <c r="G143" s="131">
        <v>449.06</v>
      </c>
      <c r="H143" s="188"/>
      <c r="I143" s="131">
        <v>359.22</v>
      </c>
      <c r="J143" s="132"/>
      <c r="K143" s="88">
        <f t="shared" si="9"/>
        <v>79.993764753039684</v>
      </c>
    </row>
    <row r="144" spans="1:11" x14ac:dyDescent="0.25">
      <c r="A144" s="384" t="s">
        <v>202</v>
      </c>
      <c r="B144" s="385"/>
      <c r="C144" s="385"/>
      <c r="D144" s="385"/>
      <c r="E144" s="385"/>
      <c r="F144" s="386"/>
      <c r="G144" s="355">
        <v>8520</v>
      </c>
      <c r="H144" s="356"/>
      <c r="I144" s="355">
        <v>2181.6999999999998</v>
      </c>
      <c r="J144" s="364"/>
      <c r="K144" s="115">
        <f t="shared" ref="K144:K148" si="10">I144/G144*100</f>
        <v>25.606807511737088</v>
      </c>
    </row>
    <row r="145" spans="1:11" x14ac:dyDescent="0.25">
      <c r="A145" s="387" t="s">
        <v>203</v>
      </c>
      <c r="B145" s="388"/>
      <c r="C145" s="388"/>
      <c r="D145" s="388"/>
      <c r="E145" s="388"/>
      <c r="F145" s="389"/>
      <c r="G145" s="353">
        <f>G146+G153</f>
        <v>8520</v>
      </c>
      <c r="H145" s="354"/>
      <c r="I145" s="353">
        <f>I146+I153</f>
        <v>2181.6999999999998</v>
      </c>
      <c r="J145" s="365"/>
      <c r="K145" s="58">
        <f t="shared" si="10"/>
        <v>25.606807511737088</v>
      </c>
    </row>
    <row r="146" spans="1:11" x14ac:dyDescent="0.25">
      <c r="A146" s="33">
        <v>32</v>
      </c>
      <c r="B146" s="34" t="s">
        <v>89</v>
      </c>
      <c r="C146" s="34"/>
      <c r="D146" s="34"/>
      <c r="E146" s="34"/>
      <c r="F146" s="35"/>
      <c r="G146" s="357">
        <f>G147+G149+G153+G156</f>
        <v>8520</v>
      </c>
      <c r="H146" s="358"/>
      <c r="I146" s="357">
        <f>I147+I149</f>
        <v>2181.6999999999998</v>
      </c>
      <c r="J146" s="358"/>
      <c r="K146" s="39">
        <f t="shared" si="10"/>
        <v>25.606807511737088</v>
      </c>
    </row>
    <row r="147" spans="1:11" x14ac:dyDescent="0.25">
      <c r="A147" s="17">
        <v>321</v>
      </c>
      <c r="B147" s="5" t="s">
        <v>90</v>
      </c>
      <c r="C147" s="5"/>
      <c r="D147" s="5"/>
      <c r="E147" s="5"/>
      <c r="F147" s="11"/>
      <c r="G147" s="357">
        <v>61.2</v>
      </c>
      <c r="H147" s="358"/>
      <c r="I147" s="357">
        <v>411.2</v>
      </c>
      <c r="J147" s="358"/>
      <c r="K147" s="39">
        <f t="shared" si="10"/>
        <v>671.89542483660125</v>
      </c>
    </row>
    <row r="148" spans="1:11" x14ac:dyDescent="0.25">
      <c r="A148" s="9">
        <v>3211</v>
      </c>
      <c r="B148" s="36" t="s">
        <v>55</v>
      </c>
      <c r="C148" s="34"/>
      <c r="D148" s="34"/>
      <c r="E148" s="34"/>
      <c r="F148" s="35"/>
      <c r="G148" s="405">
        <v>61.2</v>
      </c>
      <c r="H148" s="406"/>
      <c r="I148" s="405">
        <v>411.2</v>
      </c>
      <c r="J148" s="406"/>
      <c r="K148" s="122">
        <f t="shared" si="10"/>
        <v>671.89542483660125</v>
      </c>
    </row>
    <row r="149" spans="1:11" x14ac:dyDescent="0.25">
      <c r="A149" s="33">
        <v>329</v>
      </c>
      <c r="B149" s="34" t="s">
        <v>96</v>
      </c>
      <c r="C149" s="34"/>
      <c r="D149" s="34"/>
      <c r="E149" s="34"/>
      <c r="F149" s="35"/>
      <c r="G149" s="357">
        <v>8458.7999999999993</v>
      </c>
      <c r="H149" s="424"/>
      <c r="I149" s="357">
        <v>1770.5</v>
      </c>
      <c r="J149" s="424"/>
      <c r="K149" s="39">
        <v>0</v>
      </c>
    </row>
    <row r="150" spans="1:11" x14ac:dyDescent="0.25">
      <c r="A150" s="33">
        <v>3299</v>
      </c>
      <c r="B150" s="36" t="s">
        <v>102</v>
      </c>
      <c r="C150" s="34"/>
      <c r="D150" s="34"/>
      <c r="E150" s="34"/>
      <c r="F150" s="35"/>
      <c r="G150" s="405">
        <v>8458.7999999999993</v>
      </c>
      <c r="H150" s="220"/>
      <c r="I150" s="405">
        <v>1770.5</v>
      </c>
      <c r="J150" s="220"/>
      <c r="K150" s="122">
        <f>I150/G150*100</f>
        <v>20.930864898094296</v>
      </c>
    </row>
  </sheetData>
  <customSheetViews>
    <customSheetView guid="{005C429F-8448-44DF-83AD-8A930973E873}" topLeftCell="A22">
      <selection activeCell="G131" sqref="G131:H131"/>
      <rowBreaks count="1" manualBreakCount="1">
        <brk id="54" max="16383" man="1"/>
      </rowBreaks>
      <pageMargins left="0.7" right="0.7" top="0.75" bottom="0.75" header="0.3" footer="0.3"/>
      <pageSetup paperSize="9" scale="63" orientation="portrait" r:id="rId1"/>
    </customSheetView>
  </customSheetViews>
  <mergeCells count="314">
    <mergeCell ref="G148:H148"/>
    <mergeCell ref="I148:J148"/>
    <mergeCell ref="G149:H149"/>
    <mergeCell ref="I149:J149"/>
    <mergeCell ref="G150:H150"/>
    <mergeCell ref="I150:J150"/>
    <mergeCell ref="G65:H65"/>
    <mergeCell ref="I65:J65"/>
    <mergeCell ref="A145:F145"/>
    <mergeCell ref="G145:H145"/>
    <mergeCell ref="I145:J145"/>
    <mergeCell ref="G146:H146"/>
    <mergeCell ref="I146:J146"/>
    <mergeCell ref="G147:H147"/>
    <mergeCell ref="I147:J147"/>
    <mergeCell ref="G140:H140"/>
    <mergeCell ref="I140:J140"/>
    <mergeCell ref="G141:H141"/>
    <mergeCell ref="I141:J141"/>
    <mergeCell ref="G142:H142"/>
    <mergeCell ref="I142:J142"/>
    <mergeCell ref="G143:H143"/>
    <mergeCell ref="I143:J143"/>
    <mergeCell ref="A144:F144"/>
    <mergeCell ref="G144:H144"/>
    <mergeCell ref="I144:J144"/>
    <mergeCell ref="G135:H135"/>
    <mergeCell ref="I135:J135"/>
    <mergeCell ref="G136:H136"/>
    <mergeCell ref="I136:J136"/>
    <mergeCell ref="G137:H137"/>
    <mergeCell ref="I137:J137"/>
    <mergeCell ref="G138:H138"/>
    <mergeCell ref="I138:J138"/>
    <mergeCell ref="G139:H139"/>
    <mergeCell ref="I139:J139"/>
    <mergeCell ref="G131:H131"/>
    <mergeCell ref="I131:J131"/>
    <mergeCell ref="A132:F132"/>
    <mergeCell ref="G132:H132"/>
    <mergeCell ref="I132:J132"/>
    <mergeCell ref="A133:F133"/>
    <mergeCell ref="G133:H133"/>
    <mergeCell ref="I133:J133"/>
    <mergeCell ref="G134:H134"/>
    <mergeCell ref="I134:J134"/>
    <mergeCell ref="A127:F127"/>
    <mergeCell ref="G127:H127"/>
    <mergeCell ref="I127:J127"/>
    <mergeCell ref="A128:F128"/>
    <mergeCell ref="G128:H128"/>
    <mergeCell ref="I128:J128"/>
    <mergeCell ref="G129:H129"/>
    <mergeCell ref="I129:J129"/>
    <mergeCell ref="G130:H130"/>
    <mergeCell ref="I130:J130"/>
    <mergeCell ref="G104:H104"/>
    <mergeCell ref="I104:J104"/>
    <mergeCell ref="G103:H103"/>
    <mergeCell ref="I103:J103"/>
    <mergeCell ref="I84:J84"/>
    <mergeCell ref="G84:H84"/>
    <mergeCell ref="G86:H86"/>
    <mergeCell ref="I86:J86"/>
    <mergeCell ref="G85:H85"/>
    <mergeCell ref="I85:J85"/>
    <mergeCell ref="G94:H94"/>
    <mergeCell ref="I92:J92"/>
    <mergeCell ref="G87:H87"/>
    <mergeCell ref="G88:H88"/>
    <mergeCell ref="I93:J93"/>
    <mergeCell ref="G90:H90"/>
    <mergeCell ref="I90:J90"/>
    <mergeCell ref="G89:H89"/>
    <mergeCell ref="I89:J89"/>
    <mergeCell ref="G92:H92"/>
    <mergeCell ref="I112:J112"/>
    <mergeCell ref="I115:J115"/>
    <mergeCell ref="G125:H125"/>
    <mergeCell ref="I125:J125"/>
    <mergeCell ref="I114:J114"/>
    <mergeCell ref="I111:J111"/>
    <mergeCell ref="G111:H111"/>
    <mergeCell ref="I126:J126"/>
    <mergeCell ref="I116:J116"/>
    <mergeCell ref="G116:H116"/>
    <mergeCell ref="G119:H119"/>
    <mergeCell ref="I121:J121"/>
    <mergeCell ref="G124:H124"/>
    <mergeCell ref="I124:J124"/>
    <mergeCell ref="G117:H118"/>
    <mergeCell ref="G122:H123"/>
    <mergeCell ref="I122:J123"/>
    <mergeCell ref="I117:J118"/>
    <mergeCell ref="I119:J119"/>
    <mergeCell ref="G120:H120"/>
    <mergeCell ref="I120:J120"/>
    <mergeCell ref="G126:H126"/>
    <mergeCell ref="G121:H121"/>
    <mergeCell ref="G114:H114"/>
    <mergeCell ref="I106:J106"/>
    <mergeCell ref="I109:J109"/>
    <mergeCell ref="G110:H110"/>
    <mergeCell ref="I105:J105"/>
    <mergeCell ref="G105:H105"/>
    <mergeCell ref="I107:J107"/>
    <mergeCell ref="G108:H108"/>
    <mergeCell ref="I110:J110"/>
    <mergeCell ref="I95:J95"/>
    <mergeCell ref="I98:J98"/>
    <mergeCell ref="G97:H97"/>
    <mergeCell ref="I97:J97"/>
    <mergeCell ref="I96:J96"/>
    <mergeCell ref="G96:H96"/>
    <mergeCell ref="G99:H99"/>
    <mergeCell ref="G100:H100"/>
    <mergeCell ref="G106:H106"/>
    <mergeCell ref="G109:H109"/>
    <mergeCell ref="G98:H98"/>
    <mergeCell ref="G107:H107"/>
    <mergeCell ref="G95:H95"/>
    <mergeCell ref="I101:J101"/>
    <mergeCell ref="G102:H102"/>
    <mergeCell ref="I102:J102"/>
    <mergeCell ref="I72:J72"/>
    <mergeCell ref="G73:H73"/>
    <mergeCell ref="G71:H71"/>
    <mergeCell ref="I71:J71"/>
    <mergeCell ref="G70:H70"/>
    <mergeCell ref="G83:H83"/>
    <mergeCell ref="G77:H77"/>
    <mergeCell ref="I77:J77"/>
    <mergeCell ref="G76:H76"/>
    <mergeCell ref="G82:H82"/>
    <mergeCell ref="I78:J78"/>
    <mergeCell ref="G79:H79"/>
    <mergeCell ref="I79:J79"/>
    <mergeCell ref="I73:J73"/>
    <mergeCell ref="I70:J70"/>
    <mergeCell ref="G72:H72"/>
    <mergeCell ref="G80:H80"/>
    <mergeCell ref="I80:J80"/>
    <mergeCell ref="I82:J82"/>
    <mergeCell ref="I67:J67"/>
    <mergeCell ref="G63:H63"/>
    <mergeCell ref="I63:J63"/>
    <mergeCell ref="I61:J61"/>
    <mergeCell ref="I62:J62"/>
    <mergeCell ref="G60:H60"/>
    <mergeCell ref="G64:H64"/>
    <mergeCell ref="G66:H66"/>
    <mergeCell ref="I64:J64"/>
    <mergeCell ref="I66:J66"/>
    <mergeCell ref="G67:H67"/>
    <mergeCell ref="G69:H69"/>
    <mergeCell ref="G68:H68"/>
    <mergeCell ref="G74:H74"/>
    <mergeCell ref="G75:H75"/>
    <mergeCell ref="I74:J74"/>
    <mergeCell ref="I75:J75"/>
    <mergeCell ref="G19:H19"/>
    <mergeCell ref="G20:H20"/>
    <mergeCell ref="G21:H21"/>
    <mergeCell ref="G22:H22"/>
    <mergeCell ref="G23:H23"/>
    <mergeCell ref="G31:H31"/>
    <mergeCell ref="G32:H32"/>
    <mergeCell ref="G33:H33"/>
    <mergeCell ref="G57:H57"/>
    <mergeCell ref="G55:H55"/>
    <mergeCell ref="G51:H51"/>
    <mergeCell ref="G41:H41"/>
    <mergeCell ref="G44:H44"/>
    <mergeCell ref="G45:H45"/>
    <mergeCell ref="G46:H46"/>
    <mergeCell ref="G47:H47"/>
    <mergeCell ref="G43:H43"/>
    <mergeCell ref="G58:H58"/>
    <mergeCell ref="I51:J51"/>
    <mergeCell ref="G40:H40"/>
    <mergeCell ref="G42:H42"/>
    <mergeCell ref="G52:H52"/>
    <mergeCell ref="I57:J57"/>
    <mergeCell ref="G56:H56"/>
    <mergeCell ref="G59:H59"/>
    <mergeCell ref="G54:H54"/>
    <mergeCell ref="I54:J54"/>
    <mergeCell ref="I55:J55"/>
    <mergeCell ref="I58:J58"/>
    <mergeCell ref="I41:J41"/>
    <mergeCell ref="I45:J45"/>
    <mergeCell ref="I46:J46"/>
    <mergeCell ref="I47:J47"/>
    <mergeCell ref="I43:J43"/>
    <mergeCell ref="I44:J44"/>
    <mergeCell ref="A5:K5"/>
    <mergeCell ref="I13:J13"/>
    <mergeCell ref="I14:J14"/>
    <mergeCell ref="G36:H36"/>
    <mergeCell ref="G37:H37"/>
    <mergeCell ref="G38:H38"/>
    <mergeCell ref="G39:H39"/>
    <mergeCell ref="G24:H24"/>
    <mergeCell ref="G25:H25"/>
    <mergeCell ref="G26:H26"/>
    <mergeCell ref="G27:H27"/>
    <mergeCell ref="G28:H28"/>
    <mergeCell ref="G29:H29"/>
    <mergeCell ref="G30:H30"/>
    <mergeCell ref="G8:H9"/>
    <mergeCell ref="G10:H10"/>
    <mergeCell ref="G11:H11"/>
    <mergeCell ref="G12:H12"/>
    <mergeCell ref="G15:H15"/>
    <mergeCell ref="G16:H16"/>
    <mergeCell ref="G17:H17"/>
    <mergeCell ref="G18:H18"/>
    <mergeCell ref="I8:J9"/>
    <mergeCell ref="I10:J10"/>
    <mergeCell ref="G115:H115"/>
    <mergeCell ref="G112:H112"/>
    <mergeCell ref="G101:H101"/>
    <mergeCell ref="K122:K123"/>
    <mergeCell ref="I52:J52"/>
    <mergeCell ref="I34:J34"/>
    <mergeCell ref="I35:J35"/>
    <mergeCell ref="I36:J36"/>
    <mergeCell ref="I37:J37"/>
    <mergeCell ref="I38:J38"/>
    <mergeCell ref="I81:J81"/>
    <mergeCell ref="I87:J87"/>
    <mergeCell ref="I83:J83"/>
    <mergeCell ref="I40:J40"/>
    <mergeCell ref="I68:J68"/>
    <mergeCell ref="I99:J99"/>
    <mergeCell ref="I100:J100"/>
    <mergeCell ref="K117:K118"/>
    <mergeCell ref="I113:J113"/>
    <mergeCell ref="I108:J108"/>
    <mergeCell ref="I88:J88"/>
    <mergeCell ref="I91:J91"/>
    <mergeCell ref="I60:J60"/>
    <mergeCell ref="I76:J76"/>
    <mergeCell ref="I69:J69"/>
    <mergeCell ref="I94:J94"/>
    <mergeCell ref="B125:F125"/>
    <mergeCell ref="B124:F124"/>
    <mergeCell ref="I39:J39"/>
    <mergeCell ref="I11:J11"/>
    <mergeCell ref="I12:J12"/>
    <mergeCell ref="I15:J15"/>
    <mergeCell ref="I16:J16"/>
    <mergeCell ref="I17:J17"/>
    <mergeCell ref="I18:J18"/>
    <mergeCell ref="I19:J19"/>
    <mergeCell ref="I20:J20"/>
    <mergeCell ref="I21:J21"/>
    <mergeCell ref="I31:J31"/>
    <mergeCell ref="I24:J24"/>
    <mergeCell ref="I25:J25"/>
    <mergeCell ref="G34:H34"/>
    <mergeCell ref="G35:H35"/>
    <mergeCell ref="G48:H48"/>
    <mergeCell ref="G49:H49"/>
    <mergeCell ref="G113:H113"/>
    <mergeCell ref="G91:H91"/>
    <mergeCell ref="G93:H93"/>
    <mergeCell ref="A118:F118"/>
    <mergeCell ref="A123:F123"/>
    <mergeCell ref="A92:F92"/>
    <mergeCell ref="A122:F122"/>
    <mergeCell ref="A61:F61"/>
    <mergeCell ref="A62:F62"/>
    <mergeCell ref="A70:F70"/>
    <mergeCell ref="A69:F69"/>
    <mergeCell ref="A98:F98"/>
    <mergeCell ref="A88:F88"/>
    <mergeCell ref="A117:F117"/>
    <mergeCell ref="A84:F84"/>
    <mergeCell ref="A78:F78"/>
    <mergeCell ref="A60:F60"/>
    <mergeCell ref="A8:F9"/>
    <mergeCell ref="A10:F10"/>
    <mergeCell ref="A12:F12"/>
    <mergeCell ref="A11:F11"/>
    <mergeCell ref="A13:F13"/>
    <mergeCell ref="A14:F14"/>
    <mergeCell ref="A48:F48"/>
    <mergeCell ref="A49:F49"/>
    <mergeCell ref="A44:F44"/>
    <mergeCell ref="G14:H14"/>
    <mergeCell ref="G13:H13"/>
    <mergeCell ref="G53:H53"/>
    <mergeCell ref="I28:J28"/>
    <mergeCell ref="G78:H78"/>
    <mergeCell ref="G81:H81"/>
    <mergeCell ref="I22:J22"/>
    <mergeCell ref="I23:J23"/>
    <mergeCell ref="I42:J42"/>
    <mergeCell ref="I32:J32"/>
    <mergeCell ref="I56:J56"/>
    <mergeCell ref="I59:J59"/>
    <mergeCell ref="I53:J53"/>
    <mergeCell ref="I33:J33"/>
    <mergeCell ref="I29:J29"/>
    <mergeCell ref="I30:J30"/>
    <mergeCell ref="I26:J26"/>
    <mergeCell ref="I27:J27"/>
    <mergeCell ref="G61:H61"/>
    <mergeCell ref="G62:H62"/>
    <mergeCell ref="G50:H50"/>
    <mergeCell ref="I50:J50"/>
    <mergeCell ref="I48:J48"/>
    <mergeCell ref="I49:J49"/>
  </mergeCells>
  <pageMargins left="0.7" right="0.7" top="0.75" bottom="0.75" header="0.3" footer="0.3"/>
  <pageSetup paperSize="9" scale="85" fitToHeight="0" orientation="portrait" r:id="rId2"/>
  <rowBreaks count="2" manualBreakCount="2">
    <brk id="59" max="16383" man="1"/>
    <brk id="11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EKONOMSKA KLASIFIKACIJA</vt:lpstr>
      <vt:lpstr>IZVORI FINANCIRANJA</vt:lpstr>
      <vt:lpstr>FUKNCIJSKA KLASIFIKACIJA</vt:lpstr>
      <vt:lpstr>POSEBNI DIO</vt:lpstr>
      <vt:lpstr>List1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Racunovodja</dc:creator>
  <cp:lastModifiedBy>Korisnik</cp:lastModifiedBy>
  <cp:lastPrinted>2026-07-22T11:17:59Z</cp:lastPrinted>
  <dcterms:created xsi:type="dcterms:W3CDTF">2023-02-09T09:40:18Z</dcterms:created>
  <dcterms:modified xsi:type="dcterms:W3CDTF">2026-07-23T08:09:50Z</dcterms:modified>
</cp:coreProperties>
</file>